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 yWindow="132" windowWidth="9504" windowHeight="3756" tabRatio="604" activeTab="2"/>
  </bookViews>
  <sheets>
    <sheet name="Introduction" sheetId="9" r:id="rId1"/>
    <sheet name="Index" sheetId="10" r:id="rId2"/>
    <sheet name="Awareness indicators" sheetId="4" r:id="rId3"/>
    <sheet name="Data base" sheetId="1" r:id="rId4"/>
    <sheet name="Supplements" sheetId="2" r:id="rId5"/>
    <sheet name="Candidates" sheetId="11" r:id="rId6"/>
    <sheet name="Protection" sheetId="5" r:id="rId7"/>
    <sheet name="No of species" sheetId="7" r:id="rId8"/>
    <sheet name="Countries" sheetId="8" r:id="rId9"/>
    <sheet name="Ark1" sheetId="12" r:id="rId10"/>
    <sheet name="Ark2" sheetId="13" r:id="rId11"/>
    <sheet name="Ark3" sheetId="14" r:id="rId12"/>
  </sheets>
  <definedNames>
    <definedName name="_xlnm._FilterDatabase" localSheetId="8" hidden="1">Countries!$A$1:$F$1</definedName>
    <definedName name="_xlnm._FilterDatabase" localSheetId="1" hidden="1">Index!$A$19:$G$19</definedName>
  </definedNames>
  <calcPr calcId="145621"/>
</workbook>
</file>

<file path=xl/calcChain.xml><?xml version="1.0" encoding="utf-8"?>
<calcChain xmlns="http://schemas.openxmlformats.org/spreadsheetml/2006/main">
  <c r="Y597" i="4" l="1"/>
  <c r="BP3" i="1" l="1"/>
  <c r="P7" i="1"/>
  <c r="N7" i="1"/>
  <c r="N9" i="1"/>
  <c r="N11" i="1"/>
  <c r="N12" i="1"/>
  <c r="N14" i="1"/>
  <c r="N15" i="1"/>
  <c r="N19" i="1"/>
  <c r="N20" i="1"/>
  <c r="N21" i="1"/>
  <c r="N23" i="1"/>
  <c r="N24" i="1"/>
  <c r="N29" i="1"/>
  <c r="N30" i="1"/>
  <c r="N31" i="1"/>
  <c r="N32" i="1"/>
  <c r="N33" i="1"/>
  <c r="N38" i="1"/>
  <c r="N39" i="1"/>
  <c r="N40" i="1"/>
  <c r="N41" i="1"/>
  <c r="N44" i="1"/>
  <c r="N46" i="1"/>
  <c r="N47" i="1"/>
  <c r="N50" i="1"/>
  <c r="N52" i="1"/>
  <c r="N53" i="1"/>
  <c r="N54" i="1"/>
  <c r="N55" i="1"/>
  <c r="N57" i="1"/>
  <c r="N59" i="1"/>
  <c r="N61" i="1"/>
  <c r="N62" i="1"/>
  <c r="N63" i="1"/>
  <c r="N64" i="1"/>
  <c r="N67" i="1"/>
  <c r="N68" i="1"/>
  <c r="N70" i="1"/>
  <c r="N71" i="1"/>
  <c r="N72" i="1"/>
  <c r="N73" i="1"/>
  <c r="N74" i="1"/>
  <c r="N76" i="1"/>
  <c r="N77" i="1"/>
  <c r="N79" i="1"/>
  <c r="N80" i="1"/>
  <c r="N81" i="1"/>
  <c r="N82" i="1"/>
  <c r="N83" i="1"/>
  <c r="N84" i="1"/>
  <c r="N87" i="1"/>
  <c r="G142" i="4" l="1"/>
  <c r="BO66" i="1" l="1"/>
  <c r="BO67" i="1"/>
  <c r="BO68" i="1"/>
  <c r="BO69" i="1"/>
  <c r="BO70" i="1"/>
  <c r="BO71" i="1"/>
  <c r="BO72" i="1"/>
  <c r="BO73" i="1"/>
  <c r="BO74" i="1"/>
  <c r="BO75" i="1"/>
  <c r="BO76" i="1"/>
  <c r="BO77" i="1"/>
  <c r="BO78" i="1"/>
  <c r="BO79" i="1"/>
  <c r="BO80" i="1"/>
  <c r="BO81" i="1"/>
  <c r="BO82" i="1"/>
  <c r="BO83" i="1"/>
  <c r="BO84" i="1"/>
  <c r="BO85" i="1"/>
  <c r="BO86" i="1"/>
  <c r="BO87" i="1"/>
  <c r="BO4" i="1"/>
  <c r="BO5" i="1"/>
  <c r="BO6" i="1"/>
  <c r="BO7" i="1"/>
  <c r="BO8" i="1"/>
  <c r="BO9" i="1"/>
  <c r="BO10" i="1"/>
  <c r="BO11" i="1"/>
  <c r="BO12" i="1"/>
  <c r="BO13" i="1"/>
  <c r="BO14" i="1"/>
  <c r="BO15" i="1"/>
  <c r="BO16" i="1"/>
  <c r="BO17" i="1"/>
  <c r="BO18" i="1"/>
  <c r="BO19" i="1"/>
  <c r="BO20" i="1"/>
  <c r="BO21" i="1"/>
  <c r="BO22" i="1"/>
  <c r="BO23" i="1"/>
  <c r="BO24" i="1"/>
  <c r="BO25" i="1"/>
  <c r="BO26" i="1"/>
  <c r="BO27" i="1"/>
  <c r="BO28" i="1"/>
  <c r="BO29" i="1"/>
  <c r="BO30" i="1"/>
  <c r="BO31" i="1"/>
  <c r="BO32" i="1"/>
  <c r="BO33" i="1"/>
  <c r="BO34" i="1"/>
  <c r="BO35" i="1"/>
  <c r="BO36" i="1"/>
  <c r="BO37" i="1"/>
  <c r="BO38" i="1"/>
  <c r="BO39" i="1"/>
  <c r="BO40" i="1"/>
  <c r="BO41" i="1"/>
  <c r="BO42" i="1"/>
  <c r="BO43" i="1"/>
  <c r="BO44" i="1"/>
  <c r="BO45" i="1"/>
  <c r="BO46" i="1"/>
  <c r="BO47" i="1"/>
  <c r="BO48" i="1"/>
  <c r="BO49" i="1"/>
  <c r="BO50" i="1"/>
  <c r="BO51" i="1"/>
  <c r="BO52" i="1"/>
  <c r="BO53" i="1"/>
  <c r="BO54" i="1"/>
  <c r="BO55" i="1"/>
  <c r="BO56" i="1"/>
  <c r="BO57" i="1"/>
  <c r="BO58" i="1"/>
  <c r="BO59" i="1"/>
  <c r="BO60" i="1"/>
  <c r="BO61" i="1"/>
  <c r="BO62" i="1"/>
  <c r="BO63" i="1"/>
  <c r="BO64" i="1"/>
  <c r="BO65" i="1"/>
  <c r="BO3" i="1"/>
  <c r="AK1106" i="4" l="1"/>
  <c r="AK1105" i="4"/>
  <c r="AK1093" i="4"/>
  <c r="AK1092" i="4"/>
  <c r="AK1080" i="4"/>
  <c r="AK1079" i="4"/>
  <c r="AK1067" i="4"/>
  <c r="AK1066" i="4"/>
  <c r="AK1054" i="4"/>
  <c r="AK1053" i="4"/>
  <c r="AK1041" i="4"/>
  <c r="AK1040" i="4"/>
  <c r="AK1028" i="4"/>
  <c r="AK1027" i="4"/>
  <c r="AK1015" i="4"/>
  <c r="AK1014" i="4"/>
  <c r="AK1002" i="4"/>
  <c r="AK1001" i="4"/>
  <c r="AK989" i="4"/>
  <c r="AK988" i="4"/>
  <c r="AK976" i="4"/>
  <c r="AK975" i="4"/>
  <c r="AK963" i="4"/>
  <c r="AK962" i="4"/>
  <c r="AK950" i="4"/>
  <c r="AK949" i="4"/>
  <c r="AK937" i="4"/>
  <c r="AK936" i="4"/>
  <c r="AK924" i="4"/>
  <c r="AK923" i="4"/>
  <c r="AK911" i="4"/>
  <c r="AK910" i="4"/>
  <c r="AK898" i="4"/>
  <c r="AK897" i="4"/>
  <c r="AK885" i="4"/>
  <c r="AK884" i="4"/>
  <c r="AK872" i="4"/>
  <c r="AK871" i="4"/>
  <c r="AK859" i="4"/>
  <c r="AK858" i="4"/>
  <c r="AK846" i="4"/>
  <c r="AK845" i="4"/>
  <c r="AK833" i="4"/>
  <c r="AK832" i="4"/>
  <c r="AK820" i="4"/>
  <c r="AK819" i="4"/>
  <c r="AK807" i="4"/>
  <c r="AK806" i="4"/>
  <c r="AK794" i="4"/>
  <c r="AK793" i="4"/>
  <c r="AK781" i="4"/>
  <c r="AK780" i="4"/>
  <c r="AK768" i="4"/>
  <c r="AK767" i="4"/>
  <c r="AK755" i="4"/>
  <c r="AK754" i="4"/>
  <c r="AK742" i="4"/>
  <c r="AK741" i="4"/>
  <c r="AK729" i="4"/>
  <c r="AK728" i="4"/>
  <c r="AK716" i="4"/>
  <c r="AK715" i="4"/>
  <c r="AK703" i="4"/>
  <c r="AK702" i="4"/>
  <c r="AK690" i="4"/>
  <c r="AK689" i="4"/>
  <c r="AK677" i="4"/>
  <c r="AK676" i="4"/>
  <c r="AK664" i="4"/>
  <c r="AK663" i="4"/>
  <c r="AK651" i="4"/>
  <c r="AK650" i="4"/>
  <c r="AK638" i="4"/>
  <c r="AK637" i="4"/>
  <c r="AK625" i="4"/>
  <c r="AK624" i="4"/>
  <c r="AK612" i="4"/>
  <c r="AK611" i="4"/>
  <c r="AK599" i="4"/>
  <c r="AK598" i="4"/>
  <c r="AK586" i="4"/>
  <c r="AK585" i="4"/>
  <c r="AK573" i="4"/>
  <c r="AK572" i="4"/>
  <c r="AK560" i="4"/>
  <c r="AK559" i="4"/>
  <c r="AK547" i="4"/>
  <c r="AK546" i="4"/>
  <c r="AK534" i="4"/>
  <c r="AK533" i="4"/>
  <c r="AK521" i="4"/>
  <c r="AK520" i="4"/>
  <c r="AK508" i="4"/>
  <c r="AK507" i="4"/>
  <c r="AK495" i="4"/>
  <c r="AK494" i="4"/>
  <c r="AK482" i="4" l="1"/>
  <c r="AK481" i="4"/>
  <c r="AK469" i="4"/>
  <c r="AK468" i="4"/>
  <c r="AK456" i="4"/>
  <c r="AK455" i="4"/>
  <c r="AK443" i="4"/>
  <c r="AK442" i="4"/>
  <c r="AK430" i="4"/>
  <c r="AK429" i="4"/>
  <c r="AK417" i="4"/>
  <c r="AK416" i="4"/>
  <c r="AK404" i="4"/>
  <c r="AK403" i="4"/>
  <c r="AK391" i="4"/>
  <c r="AK390" i="4"/>
  <c r="AK378" i="4"/>
  <c r="AK377" i="4"/>
  <c r="AK365" i="4"/>
  <c r="AK364" i="4"/>
  <c r="AK352" i="4"/>
  <c r="AK351" i="4"/>
  <c r="AK339" i="4"/>
  <c r="AK338" i="4"/>
  <c r="AK326" i="4"/>
  <c r="AK325" i="4"/>
  <c r="AK313" i="4"/>
  <c r="AK312" i="4"/>
  <c r="AK300" i="4"/>
  <c r="AK299" i="4"/>
  <c r="AK287" i="4" l="1"/>
  <c r="AK286" i="4"/>
  <c r="AK274" i="4"/>
  <c r="AK273" i="4"/>
  <c r="AK261" i="4"/>
  <c r="AK260" i="4"/>
  <c r="AK248" i="4"/>
  <c r="AK247" i="4"/>
  <c r="AK235" i="4"/>
  <c r="AK234" i="4"/>
  <c r="AK222" i="4"/>
  <c r="AK221" i="4"/>
  <c r="AK209" i="4"/>
  <c r="AK208" i="4"/>
  <c r="AK196" i="4"/>
  <c r="AK195" i="4"/>
  <c r="AK183" i="4"/>
  <c r="AK182" i="4"/>
  <c r="AK170" i="4"/>
  <c r="AK169" i="4"/>
  <c r="AK157" i="4"/>
  <c r="AK156" i="4"/>
  <c r="AK144" i="4"/>
  <c r="AK143" i="4"/>
  <c r="AK130" i="4"/>
  <c r="AK118" i="4"/>
  <c r="AK117" i="4"/>
  <c r="AK91" i="4"/>
  <c r="AK78" i="4"/>
  <c r="AK64" i="4"/>
  <c r="AK51" i="4"/>
  <c r="AK38" i="4"/>
  <c r="AK12" i="4"/>
  <c r="AK25" i="4"/>
  <c r="AK104" i="4"/>
  <c r="AK131" i="4"/>
  <c r="AK105" i="4"/>
  <c r="AK92" i="4"/>
  <c r="AK79" i="4"/>
  <c r="AK65" i="4"/>
  <c r="AK52" i="4"/>
  <c r="AK39" i="4"/>
  <c r="AK13" i="4"/>
  <c r="AK26" i="4"/>
  <c r="M144" i="4" l="1"/>
  <c r="M143" i="4"/>
  <c r="M142" i="4"/>
  <c r="M139" i="4"/>
  <c r="M138" i="4"/>
  <c r="M137" i="4"/>
  <c r="M196" i="4"/>
  <c r="M195" i="4"/>
  <c r="M170" i="4"/>
  <c r="M169" i="4"/>
  <c r="M157" i="4"/>
  <c r="M156" i="4"/>
  <c r="M194" i="4"/>
  <c r="M191" i="4"/>
  <c r="M190" i="4"/>
  <c r="M189" i="4"/>
  <c r="M168" i="4"/>
  <c r="M165" i="4"/>
  <c r="M164" i="4"/>
  <c r="M163" i="4"/>
  <c r="M155" i="4"/>
  <c r="M152" i="4"/>
  <c r="M151" i="4"/>
  <c r="M150" i="4"/>
  <c r="L77" i="4" l="1"/>
  <c r="AJ24" i="4"/>
  <c r="X168" i="4" l="1"/>
  <c r="X155" i="4"/>
  <c r="X129" i="4"/>
  <c r="X90" i="4"/>
  <c r="AE1106" i="4" l="1"/>
  <c r="AE1105" i="4"/>
  <c r="AE1104" i="4"/>
  <c r="AE1101" i="4"/>
  <c r="AE1100" i="4"/>
  <c r="AE1098" i="4"/>
  <c r="AE1099" i="4"/>
  <c r="AE1093" i="4"/>
  <c r="AE1092" i="4"/>
  <c r="AE1091" i="4"/>
  <c r="AE1088" i="4"/>
  <c r="AE1087" i="4"/>
  <c r="AE1086" i="4"/>
  <c r="AE1080" i="4"/>
  <c r="AE1079" i="4"/>
  <c r="AE1078" i="4"/>
  <c r="AE1075" i="4"/>
  <c r="AE1074" i="4"/>
  <c r="AE1073" i="4"/>
  <c r="AE1067" i="4"/>
  <c r="AE1066" i="4"/>
  <c r="AE1065" i="4"/>
  <c r="AE1062" i="4"/>
  <c r="AE1061" i="4"/>
  <c r="AE1060" i="4"/>
  <c r="AE1054" i="4"/>
  <c r="AE1053" i="4"/>
  <c r="AE1052" i="4"/>
  <c r="AE1049" i="4"/>
  <c r="AE1048" i="4"/>
  <c r="AE1047" i="4"/>
  <c r="AE1041" i="4"/>
  <c r="AE1040" i="4"/>
  <c r="AE1039" i="4"/>
  <c r="AE1036" i="4"/>
  <c r="AE1035" i="4"/>
  <c r="AE1034" i="4"/>
  <c r="AE1028" i="4"/>
  <c r="AE1027" i="4"/>
  <c r="AE1026" i="4"/>
  <c r="AE1023" i="4"/>
  <c r="AE1022" i="4"/>
  <c r="AE1021" i="4"/>
  <c r="AE1015" i="4"/>
  <c r="AE1014" i="4"/>
  <c r="AE1013" i="4"/>
  <c r="AE1010" i="4"/>
  <c r="AE1009" i="4"/>
  <c r="AE1008" i="4"/>
  <c r="AE1002" i="4"/>
  <c r="AE1001" i="4"/>
  <c r="AE1000" i="4"/>
  <c r="AE997" i="4"/>
  <c r="AE996" i="4"/>
  <c r="AE995" i="4"/>
  <c r="AE989" i="4"/>
  <c r="AE988" i="4"/>
  <c r="AE987" i="4"/>
  <c r="AE984" i="4"/>
  <c r="AE983" i="4"/>
  <c r="AE982" i="4"/>
  <c r="AE976" i="4"/>
  <c r="AE975" i="4"/>
  <c r="AE974" i="4"/>
  <c r="AE971" i="4"/>
  <c r="AE970" i="4"/>
  <c r="AE969" i="4"/>
  <c r="AE963" i="4"/>
  <c r="AE962" i="4"/>
  <c r="AE961" i="4"/>
  <c r="AE958" i="4"/>
  <c r="AE957" i="4"/>
  <c r="AE956" i="4"/>
  <c r="AE950" i="4"/>
  <c r="AE949" i="4"/>
  <c r="AE948" i="4"/>
  <c r="AE945" i="4"/>
  <c r="AE944" i="4"/>
  <c r="AE943" i="4"/>
  <c r="AE937" i="4"/>
  <c r="AE936" i="4"/>
  <c r="AE935" i="4"/>
  <c r="AE932" i="4"/>
  <c r="AE931" i="4"/>
  <c r="AE930" i="4"/>
  <c r="AE924" i="4"/>
  <c r="AE923" i="4"/>
  <c r="AE922" i="4"/>
  <c r="AE919" i="4"/>
  <c r="AE918" i="4"/>
  <c r="AE917" i="4"/>
  <c r="AE911" i="4"/>
  <c r="AE910" i="4"/>
  <c r="AE909" i="4"/>
  <c r="AE906" i="4"/>
  <c r="AE905" i="4"/>
  <c r="AE904" i="4"/>
  <c r="AE898" i="4"/>
  <c r="AE897" i="4"/>
  <c r="AE896" i="4"/>
  <c r="AE893" i="4"/>
  <c r="AE892" i="4"/>
  <c r="AE891" i="4"/>
  <c r="AE885" i="4"/>
  <c r="AE884" i="4"/>
  <c r="AE883" i="4"/>
  <c r="AE880" i="4"/>
  <c r="AE879" i="4"/>
  <c r="AE878" i="4"/>
  <c r="AE872" i="4"/>
  <c r="AE871" i="4"/>
  <c r="AE870" i="4"/>
  <c r="AE867" i="4"/>
  <c r="AE866" i="4"/>
  <c r="AE865" i="4"/>
  <c r="AE859" i="4"/>
  <c r="AE858" i="4"/>
  <c r="AE857" i="4"/>
  <c r="AE854" i="4"/>
  <c r="AE853" i="4"/>
  <c r="AE852" i="4"/>
  <c r="AE846" i="4"/>
  <c r="AE845" i="4"/>
  <c r="AE844" i="4"/>
  <c r="AE841" i="4"/>
  <c r="AE840" i="4"/>
  <c r="AE839" i="4"/>
  <c r="AE833" i="4"/>
  <c r="AE832" i="4"/>
  <c r="AE831" i="4"/>
  <c r="AE828" i="4"/>
  <c r="AE827" i="4"/>
  <c r="AE826" i="4"/>
  <c r="AE820" i="4"/>
  <c r="AE819" i="4"/>
  <c r="AE818" i="4"/>
  <c r="AE815" i="4"/>
  <c r="AE814" i="4"/>
  <c r="AE813" i="4"/>
  <c r="AE807" i="4"/>
  <c r="AE806" i="4"/>
  <c r="AE805" i="4"/>
  <c r="AE802" i="4"/>
  <c r="AE801" i="4"/>
  <c r="AE800" i="4"/>
  <c r="AE794" i="4"/>
  <c r="AE793" i="4"/>
  <c r="AE792" i="4"/>
  <c r="AE789" i="4"/>
  <c r="AE788" i="4"/>
  <c r="AE787" i="4"/>
  <c r="AE781" i="4"/>
  <c r="AE780" i="4"/>
  <c r="AE779" i="4"/>
  <c r="AE776" i="4"/>
  <c r="AE775" i="4"/>
  <c r="AE774" i="4"/>
  <c r="AE768" i="4"/>
  <c r="AE767" i="4"/>
  <c r="AE766" i="4"/>
  <c r="AE763" i="4"/>
  <c r="AE762" i="4"/>
  <c r="AE761" i="4"/>
  <c r="AE755" i="4"/>
  <c r="AE754" i="4"/>
  <c r="AE753" i="4"/>
  <c r="AE750" i="4"/>
  <c r="AE749" i="4"/>
  <c r="AE748" i="4"/>
  <c r="AE742" i="4"/>
  <c r="AE741" i="4"/>
  <c r="AE740" i="4"/>
  <c r="AE737" i="4"/>
  <c r="AE736" i="4"/>
  <c r="AE735" i="4"/>
  <c r="AE729" i="4"/>
  <c r="AE728" i="4"/>
  <c r="AE727" i="4"/>
  <c r="AE724" i="4"/>
  <c r="AE723" i="4"/>
  <c r="AE722" i="4"/>
  <c r="AE716" i="4"/>
  <c r="AE715" i="4"/>
  <c r="AE714" i="4"/>
  <c r="AE711" i="4"/>
  <c r="AE710" i="4"/>
  <c r="AE709" i="4"/>
  <c r="AE703" i="4"/>
  <c r="AE702" i="4"/>
  <c r="AE701" i="4"/>
  <c r="AE698" i="4"/>
  <c r="AE697" i="4"/>
  <c r="AE696" i="4"/>
  <c r="AE690" i="4"/>
  <c r="AE689" i="4"/>
  <c r="AE688" i="4"/>
  <c r="AE685" i="4"/>
  <c r="AE684" i="4"/>
  <c r="AE683" i="4"/>
  <c r="AE677" i="4"/>
  <c r="AE676" i="4"/>
  <c r="AE675" i="4"/>
  <c r="AE672" i="4"/>
  <c r="AE671" i="4"/>
  <c r="AE670" i="4"/>
  <c r="AE664" i="4"/>
  <c r="AE663" i="4"/>
  <c r="AE662" i="4"/>
  <c r="AE659" i="4"/>
  <c r="AE658" i="4"/>
  <c r="AE657" i="4"/>
  <c r="AE651" i="4"/>
  <c r="AE650" i="4"/>
  <c r="AE649" i="4"/>
  <c r="AE646" i="4"/>
  <c r="AE645" i="4"/>
  <c r="AE644" i="4"/>
  <c r="AE638" i="4"/>
  <c r="AE637" i="4"/>
  <c r="AE636" i="4"/>
  <c r="AE633" i="4"/>
  <c r="AE632" i="4"/>
  <c r="AE631" i="4"/>
  <c r="AE625" i="4"/>
  <c r="AE624" i="4"/>
  <c r="AE623" i="4"/>
  <c r="AE620" i="4"/>
  <c r="AE619" i="4"/>
  <c r="AE618" i="4"/>
  <c r="AE612" i="4"/>
  <c r="AE611" i="4"/>
  <c r="AE610" i="4"/>
  <c r="AE607" i="4"/>
  <c r="AE606" i="4"/>
  <c r="AE605" i="4"/>
  <c r="AE586" i="4"/>
  <c r="AE599" i="4"/>
  <c r="AE598" i="4"/>
  <c r="AE597" i="4"/>
  <c r="AE594" i="4"/>
  <c r="AE593" i="4"/>
  <c r="AE592" i="4"/>
  <c r="AE585" i="4"/>
  <c r="AE584" i="4"/>
  <c r="AE581" i="4"/>
  <c r="AE580" i="4"/>
  <c r="AE579" i="4"/>
  <c r="AE573" i="4"/>
  <c r="AE572" i="4"/>
  <c r="AE571" i="4"/>
  <c r="AE568" i="4"/>
  <c r="AE567" i="4"/>
  <c r="AE566" i="4"/>
  <c r="AE560" i="4"/>
  <c r="AE559" i="4"/>
  <c r="AE558" i="4"/>
  <c r="AE555" i="4"/>
  <c r="AE554" i="4"/>
  <c r="AE553" i="4"/>
  <c r="AE547" i="4"/>
  <c r="AE546" i="4"/>
  <c r="AE545" i="4"/>
  <c r="AE542" i="4"/>
  <c r="AE541" i="4"/>
  <c r="AE540" i="4"/>
  <c r="AE534" i="4"/>
  <c r="AE533" i="4"/>
  <c r="AE532" i="4"/>
  <c r="AE529" i="4"/>
  <c r="AE528" i="4"/>
  <c r="AE527" i="4"/>
  <c r="AE521" i="4"/>
  <c r="AE520" i="4"/>
  <c r="AE519" i="4"/>
  <c r="AE516" i="4"/>
  <c r="AE515" i="4"/>
  <c r="AE514" i="4"/>
  <c r="AE508" i="4"/>
  <c r="AE507" i="4"/>
  <c r="AE506" i="4"/>
  <c r="AE503" i="4"/>
  <c r="AE502" i="4"/>
  <c r="AE501" i="4"/>
  <c r="AE495" i="4"/>
  <c r="AE494" i="4"/>
  <c r="AE493" i="4"/>
  <c r="AE490" i="4"/>
  <c r="AE489" i="4"/>
  <c r="AE488" i="4"/>
  <c r="AE482" i="4"/>
  <c r="AE481" i="4"/>
  <c r="AE480" i="4"/>
  <c r="AE477" i="4"/>
  <c r="AE476" i="4"/>
  <c r="AE475" i="4"/>
  <c r="AE469" i="4"/>
  <c r="AE468" i="4"/>
  <c r="AE467" i="4"/>
  <c r="AE464" i="4"/>
  <c r="AE463" i="4"/>
  <c r="AE462" i="4"/>
  <c r="AE456" i="4"/>
  <c r="AE455" i="4"/>
  <c r="AE454" i="4"/>
  <c r="AE451" i="4"/>
  <c r="AE450" i="4"/>
  <c r="AE449" i="4"/>
  <c r="AE443" i="4"/>
  <c r="AE442" i="4"/>
  <c r="AE441" i="4"/>
  <c r="AE438" i="4"/>
  <c r="AE437" i="4"/>
  <c r="AE436" i="4"/>
  <c r="AE430" i="4"/>
  <c r="AE429" i="4"/>
  <c r="AE428" i="4"/>
  <c r="AE425" i="4"/>
  <c r="AE424" i="4"/>
  <c r="AE423" i="4"/>
  <c r="AE417" i="4"/>
  <c r="AE416" i="4"/>
  <c r="AE415" i="4"/>
  <c r="AE412" i="4"/>
  <c r="AE411" i="4"/>
  <c r="AE410" i="4"/>
  <c r="AE404" i="4"/>
  <c r="AE403" i="4"/>
  <c r="AE402" i="4"/>
  <c r="AE399" i="4"/>
  <c r="AE398" i="4"/>
  <c r="AE397" i="4"/>
  <c r="AE391" i="4"/>
  <c r="AE390" i="4"/>
  <c r="AE389" i="4"/>
  <c r="AE386" i="4"/>
  <c r="AE385" i="4"/>
  <c r="AE384" i="4"/>
  <c r="AE378" i="4"/>
  <c r="AE377" i="4"/>
  <c r="AE376" i="4"/>
  <c r="AE373" i="4"/>
  <c r="AE372" i="4"/>
  <c r="AE371" i="4"/>
  <c r="AE365" i="4"/>
  <c r="AE364" i="4"/>
  <c r="AE363" i="4"/>
  <c r="AE360" i="4"/>
  <c r="AE359" i="4"/>
  <c r="AE358" i="4"/>
  <c r="AE352" i="4"/>
  <c r="AE351" i="4"/>
  <c r="AE350" i="4"/>
  <c r="AE347" i="4"/>
  <c r="AE346" i="4"/>
  <c r="AE345" i="4"/>
  <c r="AE339" i="4"/>
  <c r="AE338" i="4"/>
  <c r="AE337" i="4"/>
  <c r="AE334" i="4"/>
  <c r="AE333" i="4"/>
  <c r="AE332" i="4"/>
  <c r="AE326" i="4"/>
  <c r="AE325" i="4"/>
  <c r="AE324" i="4"/>
  <c r="AE321" i="4"/>
  <c r="AE320" i="4"/>
  <c r="AE319" i="4"/>
  <c r="AE313" i="4"/>
  <c r="AE312" i="4"/>
  <c r="AE311" i="4"/>
  <c r="AE308" i="4"/>
  <c r="AE307" i="4"/>
  <c r="AE306" i="4"/>
  <c r="AE300" i="4"/>
  <c r="AE299" i="4"/>
  <c r="AE298" i="4"/>
  <c r="AE295" i="4"/>
  <c r="AE294" i="4"/>
  <c r="AE293" i="4"/>
  <c r="AE287" i="4"/>
  <c r="AE286" i="4"/>
  <c r="AE285" i="4"/>
  <c r="AE282" i="4"/>
  <c r="AE281" i="4"/>
  <c r="AE280" i="4"/>
  <c r="AE274" i="4"/>
  <c r="AE273" i="4"/>
  <c r="AE272" i="4"/>
  <c r="AE269" i="4"/>
  <c r="AE268" i="4"/>
  <c r="AE267" i="4"/>
  <c r="AE261" i="4"/>
  <c r="AE260" i="4"/>
  <c r="AE259" i="4"/>
  <c r="AE256" i="4"/>
  <c r="AE255" i="4"/>
  <c r="AE254" i="4"/>
  <c r="AE248" i="4"/>
  <c r="AE247" i="4"/>
  <c r="AE246" i="4"/>
  <c r="AE243" i="4"/>
  <c r="AE242" i="4"/>
  <c r="AE241" i="4"/>
  <c r="AE235" i="4"/>
  <c r="AE234" i="4"/>
  <c r="AE233" i="4"/>
  <c r="AE230" i="4"/>
  <c r="AE229" i="4"/>
  <c r="AE228" i="4"/>
  <c r="AE222" i="4"/>
  <c r="AE221" i="4"/>
  <c r="AE220" i="4"/>
  <c r="AE217" i="4"/>
  <c r="AE216" i="4"/>
  <c r="AE215" i="4"/>
  <c r="AE209" i="4"/>
  <c r="AE208" i="4"/>
  <c r="AE207" i="4"/>
  <c r="AE204" i="4"/>
  <c r="AE203" i="4"/>
  <c r="AE202" i="4"/>
  <c r="AE183" i="4"/>
  <c r="AE182" i="4"/>
  <c r="AE181" i="4"/>
  <c r="AE178" i="4"/>
  <c r="AE177" i="4"/>
  <c r="AE176" i="4"/>
  <c r="AE170" i="4"/>
  <c r="AE169" i="4"/>
  <c r="AE168" i="4"/>
  <c r="AE165" i="4"/>
  <c r="AE164" i="4"/>
  <c r="AE163" i="4"/>
  <c r="AE157" i="4"/>
  <c r="AE156" i="4"/>
  <c r="AE155" i="4"/>
  <c r="AE152" i="4"/>
  <c r="AE151" i="4"/>
  <c r="AE150" i="4"/>
  <c r="AE144" i="4"/>
  <c r="AE143" i="4"/>
  <c r="AE142" i="4"/>
  <c r="AE139" i="4"/>
  <c r="AE138" i="4"/>
  <c r="AE137" i="4"/>
  <c r="AE131" i="4"/>
  <c r="AE130" i="4"/>
  <c r="AE129" i="4"/>
  <c r="AE126" i="4"/>
  <c r="AE125" i="4"/>
  <c r="AE124" i="4"/>
  <c r="AE118" i="4"/>
  <c r="AE117" i="4"/>
  <c r="AE116" i="4"/>
  <c r="AE113" i="4"/>
  <c r="AE112" i="4"/>
  <c r="AE111" i="4"/>
  <c r="AE105" i="4"/>
  <c r="AE104" i="4"/>
  <c r="AE103" i="4"/>
  <c r="AE100" i="4"/>
  <c r="AE99" i="4"/>
  <c r="AE98" i="4"/>
  <c r="AE92" i="4"/>
  <c r="AE91" i="4"/>
  <c r="AE90" i="4"/>
  <c r="AE87" i="4"/>
  <c r="AE86" i="4"/>
  <c r="AE85" i="4"/>
  <c r="AE79" i="4"/>
  <c r="AE78" i="4"/>
  <c r="AE77" i="4"/>
  <c r="AE74" i="4"/>
  <c r="AE73" i="4"/>
  <c r="AE72" i="4"/>
  <c r="AE66" i="4"/>
  <c r="AE65" i="4"/>
  <c r="AE64" i="4"/>
  <c r="AE63" i="4"/>
  <c r="AE60" i="4"/>
  <c r="AE59" i="4"/>
  <c r="AE58" i="4"/>
  <c r="AE52" i="4"/>
  <c r="AE51" i="4"/>
  <c r="AE50" i="4"/>
  <c r="AE47" i="4"/>
  <c r="AE46" i="4"/>
  <c r="AE45" i="4"/>
  <c r="AE39" i="4"/>
  <c r="AE38" i="4"/>
  <c r="AE37" i="4"/>
  <c r="AE34" i="4"/>
  <c r="AE33" i="4"/>
  <c r="AE32" i="4"/>
  <c r="AE26" i="4"/>
  <c r="AE25" i="4"/>
  <c r="AE24" i="4"/>
  <c r="AE21" i="4"/>
  <c r="AE20" i="4"/>
  <c r="AE19" i="4"/>
  <c r="AE13" i="4"/>
  <c r="AE12" i="4"/>
  <c r="AE11" i="4"/>
  <c r="AE8" i="4"/>
  <c r="AE7" i="4"/>
  <c r="AE6" i="4"/>
  <c r="AX4" i="1"/>
  <c r="AE22" i="4" s="1"/>
  <c r="AX5" i="1"/>
  <c r="AE35" i="4" s="1"/>
  <c r="AX6" i="1"/>
  <c r="AE48" i="4" s="1"/>
  <c r="AX7" i="1"/>
  <c r="AE61" i="4" s="1"/>
  <c r="AX8" i="1"/>
  <c r="AE75" i="4" s="1"/>
  <c r="AX9" i="1"/>
  <c r="AE88" i="4" s="1"/>
  <c r="AX10" i="1"/>
  <c r="AE101" i="4" s="1"/>
  <c r="AX11" i="1"/>
  <c r="AE114" i="4" s="1"/>
  <c r="AX12" i="1"/>
  <c r="AE127" i="4" s="1"/>
  <c r="AX13" i="1"/>
  <c r="AE140" i="4" s="1"/>
  <c r="AX14" i="1"/>
  <c r="AE153" i="4" s="1"/>
  <c r="AX15" i="1"/>
  <c r="AE166" i="4" s="1"/>
  <c r="AX16" i="1"/>
  <c r="AE179" i="4" s="1"/>
  <c r="AX17" i="1"/>
  <c r="AX18" i="1"/>
  <c r="AE205" i="4" s="1"/>
  <c r="AX19" i="1"/>
  <c r="AE218" i="4" s="1"/>
  <c r="AX20" i="1"/>
  <c r="AE231" i="4" s="1"/>
  <c r="AX21" i="1"/>
  <c r="AE244" i="4" s="1"/>
  <c r="AX22" i="1"/>
  <c r="AE257" i="4" s="1"/>
  <c r="AX23" i="1"/>
  <c r="AE270" i="4" s="1"/>
  <c r="AX24" i="1"/>
  <c r="AE283" i="4" s="1"/>
  <c r="AX25" i="1"/>
  <c r="AE296" i="4" s="1"/>
  <c r="AX26" i="1"/>
  <c r="AE309" i="4" s="1"/>
  <c r="AX27" i="1"/>
  <c r="AE322" i="4" s="1"/>
  <c r="AX28" i="1"/>
  <c r="AE335" i="4" s="1"/>
  <c r="AX29" i="1"/>
  <c r="AE348" i="4" s="1"/>
  <c r="AX30" i="1"/>
  <c r="AE361" i="4" s="1"/>
  <c r="AX31" i="1"/>
  <c r="AE374" i="4" s="1"/>
  <c r="AX32" i="1"/>
  <c r="AE387" i="4" s="1"/>
  <c r="AX33" i="1"/>
  <c r="AE400" i="4" s="1"/>
  <c r="AX34" i="1"/>
  <c r="AE413" i="4" s="1"/>
  <c r="AX35" i="1"/>
  <c r="AE426" i="4" s="1"/>
  <c r="AX36" i="1"/>
  <c r="AE439" i="4" s="1"/>
  <c r="AX37" i="1"/>
  <c r="AE452" i="4" s="1"/>
  <c r="AX38" i="1"/>
  <c r="AE465" i="4" s="1"/>
  <c r="AX39" i="1"/>
  <c r="AE478" i="4" s="1"/>
  <c r="AX40" i="1"/>
  <c r="AE491" i="4" s="1"/>
  <c r="AX41" i="1"/>
  <c r="AE504" i="4" s="1"/>
  <c r="AX42" i="1"/>
  <c r="AE517" i="4" s="1"/>
  <c r="AX43" i="1"/>
  <c r="AE530" i="4" s="1"/>
  <c r="AX44" i="1"/>
  <c r="AE543" i="4" s="1"/>
  <c r="AX45" i="1"/>
  <c r="AE556" i="4" s="1"/>
  <c r="AX46" i="1"/>
  <c r="AE569" i="4" s="1"/>
  <c r="AX47" i="1"/>
  <c r="AE582" i="4" s="1"/>
  <c r="AX48" i="1"/>
  <c r="AE595" i="4" s="1"/>
  <c r="AX49" i="1"/>
  <c r="AE608" i="4" s="1"/>
  <c r="AX50" i="1"/>
  <c r="AE621" i="4" s="1"/>
  <c r="AX51" i="1"/>
  <c r="AE634" i="4" s="1"/>
  <c r="AX52" i="1"/>
  <c r="AE647" i="4" s="1"/>
  <c r="AX53" i="1"/>
  <c r="AE660" i="4" s="1"/>
  <c r="AX54" i="1"/>
  <c r="AE673" i="4" s="1"/>
  <c r="AX55" i="1"/>
  <c r="AE686" i="4" s="1"/>
  <c r="AX56" i="1"/>
  <c r="AE699" i="4" s="1"/>
  <c r="AX57" i="1"/>
  <c r="AE712" i="4" s="1"/>
  <c r="AX58" i="1"/>
  <c r="AE725" i="4" s="1"/>
  <c r="AX59" i="1"/>
  <c r="AE738" i="4" s="1"/>
  <c r="AX60" i="1"/>
  <c r="AE751" i="4" s="1"/>
  <c r="AX61" i="1"/>
  <c r="AE764" i="4" s="1"/>
  <c r="AX62" i="1"/>
  <c r="AE777" i="4" s="1"/>
  <c r="AX63" i="1"/>
  <c r="AE790" i="4" s="1"/>
  <c r="AX64" i="1"/>
  <c r="AE803" i="4" s="1"/>
  <c r="AX65" i="1"/>
  <c r="AE816" i="4" s="1"/>
  <c r="AX66" i="1"/>
  <c r="AE829" i="4" s="1"/>
  <c r="AX67" i="1"/>
  <c r="AE842" i="4" s="1"/>
  <c r="AX68" i="1"/>
  <c r="AE855" i="4" s="1"/>
  <c r="AX69" i="1"/>
  <c r="AE868" i="4" s="1"/>
  <c r="AX70" i="1"/>
  <c r="AE881" i="4" s="1"/>
  <c r="AX71" i="1"/>
  <c r="AE894" i="4" s="1"/>
  <c r="AX72" i="1"/>
  <c r="AE907" i="4" s="1"/>
  <c r="AX73" i="1"/>
  <c r="AE920" i="4" s="1"/>
  <c r="AX74" i="1"/>
  <c r="AE933" i="4" s="1"/>
  <c r="AX75" i="1"/>
  <c r="AE946" i="4" s="1"/>
  <c r="AX76" i="1"/>
  <c r="AE959" i="4" s="1"/>
  <c r="AX77" i="1"/>
  <c r="AE972" i="4" s="1"/>
  <c r="AX78" i="1"/>
  <c r="AE985" i="4" s="1"/>
  <c r="AX79" i="1"/>
  <c r="AE998" i="4" s="1"/>
  <c r="AX80" i="1"/>
  <c r="AE1011" i="4" s="1"/>
  <c r="AX81" i="1"/>
  <c r="AE1024" i="4" s="1"/>
  <c r="AX82" i="1"/>
  <c r="AE1037" i="4" s="1"/>
  <c r="AX83" i="1"/>
  <c r="AE1050" i="4" s="1"/>
  <c r="AX84" i="1"/>
  <c r="AE1063" i="4" s="1"/>
  <c r="AX85" i="1"/>
  <c r="AE1076" i="4" s="1"/>
  <c r="AX86" i="1"/>
  <c r="AE1089" i="4" s="1"/>
  <c r="AX87" i="1"/>
  <c r="AE1102" i="4" s="1"/>
  <c r="AX3" i="1"/>
  <c r="AE9" i="4" s="1"/>
  <c r="AK1099" i="4"/>
  <c r="AK1100" i="4"/>
  <c r="AK1104" i="4"/>
  <c r="AK1101" i="4"/>
  <c r="AK1091" i="4"/>
  <c r="AK1088" i="4"/>
  <c r="AK1087" i="4"/>
  <c r="AK1086" i="4"/>
  <c r="AK1078" i="4"/>
  <c r="AK1075" i="4"/>
  <c r="AK1074" i="4"/>
  <c r="AK1073" i="4"/>
  <c r="AK1065" i="4"/>
  <c r="AK1062" i="4"/>
  <c r="AK1061" i="4"/>
  <c r="AK1060" i="4"/>
  <c r="AK1052" i="4"/>
  <c r="AK1049" i="4"/>
  <c r="AK1048" i="4"/>
  <c r="AK1047" i="4"/>
  <c r="AK1039" i="4"/>
  <c r="AK1036" i="4"/>
  <c r="AK1035" i="4"/>
  <c r="AK1034" i="4"/>
  <c r="AK1026" i="4"/>
  <c r="AK1023" i="4"/>
  <c r="AK1022" i="4"/>
  <c r="AK1021" i="4"/>
  <c r="AK1013" i="4"/>
  <c r="AK1010" i="4"/>
  <c r="AK1009" i="4"/>
  <c r="AK1008" i="4"/>
  <c r="AK1000" i="4"/>
  <c r="AK997" i="4"/>
  <c r="AK983" i="4"/>
  <c r="AK996" i="4"/>
  <c r="AK995" i="4"/>
  <c r="AK987" i="4"/>
  <c r="AK984" i="4"/>
  <c r="AK982" i="4"/>
  <c r="AK974" i="4"/>
  <c r="AK971" i="4"/>
  <c r="AK970" i="4"/>
  <c r="AK969" i="4"/>
  <c r="AK961" i="4"/>
  <c r="AK958" i="4"/>
  <c r="AK957" i="4"/>
  <c r="AK956" i="4"/>
  <c r="AK948" i="4"/>
  <c r="AK945" i="4"/>
  <c r="AK944" i="4"/>
  <c r="AK943" i="4"/>
  <c r="AK935" i="4"/>
  <c r="AK932" i="4"/>
  <c r="AK931" i="4"/>
  <c r="AK930" i="4"/>
  <c r="AK922" i="4"/>
  <c r="AK919" i="4"/>
  <c r="AK918" i="4"/>
  <c r="AK917" i="4"/>
  <c r="AK909" i="4"/>
  <c r="AK906" i="4"/>
  <c r="AK905" i="4"/>
  <c r="AK904" i="4"/>
  <c r="AK896" i="4"/>
  <c r="AK893" i="4"/>
  <c r="AK892" i="4"/>
  <c r="AK891" i="4"/>
  <c r="AK883" i="4"/>
  <c r="AK880" i="4"/>
  <c r="AK879" i="4"/>
  <c r="AK878" i="4"/>
  <c r="AK870" i="4"/>
  <c r="AK867" i="4"/>
  <c r="AK866" i="4"/>
  <c r="AK865" i="4"/>
  <c r="AK857" i="4"/>
  <c r="AK854" i="4"/>
  <c r="AK853" i="4"/>
  <c r="AK852" i="4"/>
  <c r="AK844" i="4"/>
  <c r="AK841" i="4"/>
  <c r="AK840" i="4"/>
  <c r="AK839" i="4"/>
  <c r="AK831" i="4"/>
  <c r="AK828" i="4"/>
  <c r="AK827" i="4"/>
  <c r="AK826" i="4"/>
  <c r="AK818" i="4"/>
  <c r="AK815" i="4"/>
  <c r="AK814" i="4"/>
  <c r="AK813" i="4"/>
  <c r="AK805" i="4"/>
  <c r="AK802" i="4"/>
  <c r="AK801" i="4"/>
  <c r="AK800" i="4"/>
  <c r="AK792" i="4"/>
  <c r="AK789" i="4"/>
  <c r="AK788" i="4"/>
  <c r="AK787" i="4"/>
  <c r="AK779" i="4"/>
  <c r="AK776" i="4"/>
  <c r="AK775" i="4"/>
  <c r="AK774" i="4"/>
  <c r="AK766" i="4"/>
  <c r="AK763" i="4"/>
  <c r="AK762" i="4"/>
  <c r="AK761" i="4"/>
  <c r="AK753" i="4"/>
  <c r="AK750" i="4"/>
  <c r="AK749" i="4"/>
  <c r="AK748" i="4"/>
  <c r="AK740" i="4"/>
  <c r="AK737" i="4"/>
  <c r="AK736" i="4"/>
  <c r="AK735" i="4"/>
  <c r="AK727" i="4"/>
  <c r="AK724" i="4"/>
  <c r="AK723" i="4"/>
  <c r="AK722" i="4"/>
  <c r="AK714" i="4"/>
  <c r="AK711" i="4"/>
  <c r="AK710" i="4"/>
  <c r="AK709" i="4"/>
  <c r="AK701" i="4"/>
  <c r="AK698" i="4"/>
  <c r="AK697" i="4"/>
  <c r="AK696" i="4"/>
  <c r="AK688" i="4"/>
  <c r="AK685" i="4"/>
  <c r="AK684" i="4"/>
  <c r="AK683" i="4"/>
  <c r="AK675" i="4"/>
  <c r="AK672" i="4"/>
  <c r="AK671" i="4"/>
  <c r="AK670" i="4"/>
  <c r="AK662" i="4"/>
  <c r="AK659" i="4"/>
  <c r="AK658" i="4"/>
  <c r="AK657" i="4"/>
  <c r="AK649" i="4"/>
  <c r="AK646" i="4"/>
  <c r="AK645" i="4"/>
  <c r="AK644" i="4"/>
  <c r="AK636" i="4"/>
  <c r="AK633" i="4"/>
  <c r="AK632" i="4"/>
  <c r="AK631" i="4"/>
  <c r="AK623" i="4"/>
  <c r="AK620" i="4"/>
  <c r="AK619" i="4"/>
  <c r="AK618" i="4"/>
  <c r="AK610" i="4"/>
  <c r="AK607" i="4"/>
  <c r="AK606" i="4"/>
  <c r="AK605" i="4"/>
  <c r="AK597" i="4"/>
  <c r="AK594" i="4"/>
  <c r="AK593" i="4"/>
  <c r="AK592" i="4"/>
  <c r="AK584" i="4"/>
  <c r="AK581" i="4"/>
  <c r="AK580" i="4"/>
  <c r="AK579" i="4"/>
  <c r="AK566" i="4"/>
  <c r="AK571" i="4"/>
  <c r="AK568" i="4"/>
  <c r="AK567" i="4"/>
  <c r="AK558" i="4"/>
  <c r="AK555" i="4"/>
  <c r="AK554" i="4"/>
  <c r="AK553" i="4"/>
  <c r="AK545" i="4"/>
  <c r="AK529" i="4"/>
  <c r="AK542" i="4"/>
  <c r="AK541" i="4"/>
  <c r="AK540" i="4"/>
  <c r="AK532" i="4"/>
  <c r="AK528" i="4"/>
  <c r="AK527" i="4"/>
  <c r="AK519" i="4"/>
  <c r="AK516" i="4"/>
  <c r="AK515" i="4"/>
  <c r="AK514" i="4"/>
  <c r="AK506" i="4"/>
  <c r="AK503" i="4"/>
  <c r="AK502" i="4"/>
  <c r="AK501" i="4"/>
  <c r="AK493" i="4"/>
  <c r="AK490" i="4"/>
  <c r="AK489" i="4"/>
  <c r="AK488" i="4"/>
  <c r="AK480" i="4"/>
  <c r="AK477" i="4"/>
  <c r="AK476" i="4"/>
  <c r="AK475" i="4"/>
  <c r="AK467" i="4"/>
  <c r="AK464" i="4"/>
  <c r="AK463" i="4"/>
  <c r="AK462" i="4"/>
  <c r="AK454" i="4"/>
  <c r="AK451" i="4"/>
  <c r="AK450" i="4"/>
  <c r="AK449" i="4"/>
  <c r="AK441" i="4"/>
  <c r="AK438" i="4"/>
  <c r="AK437" i="4"/>
  <c r="AK436" i="4"/>
  <c r="AK428" i="4"/>
  <c r="AK425" i="4"/>
  <c r="AK424" i="4"/>
  <c r="AK423" i="4"/>
  <c r="AK415" i="4"/>
  <c r="AK412" i="4"/>
  <c r="AK411" i="4"/>
  <c r="AK410" i="4"/>
  <c r="AK402" i="4"/>
  <c r="AK399" i="4"/>
  <c r="AK398" i="4"/>
  <c r="AK397" i="4"/>
  <c r="AK389" i="4"/>
  <c r="AK386" i="4"/>
  <c r="AK385" i="4"/>
  <c r="AK384" i="4"/>
  <c r="AK376" i="4"/>
  <c r="AK373" i="4"/>
  <c r="AK372" i="4"/>
  <c r="AK371" i="4"/>
  <c r="AK363" i="4"/>
  <c r="AK360" i="4"/>
  <c r="AK359" i="4"/>
  <c r="AK358" i="4"/>
  <c r="AK350" i="4"/>
  <c r="AK347" i="4"/>
  <c r="AK346" i="4"/>
  <c r="AK345" i="4"/>
  <c r="AK337" i="4"/>
  <c r="AK334" i="4"/>
  <c r="AK333" i="4"/>
  <c r="AK332" i="4"/>
  <c r="AK324" i="4"/>
  <c r="AK321" i="4"/>
  <c r="AK320" i="4"/>
  <c r="AK319" i="4"/>
  <c r="AK311" i="4"/>
  <c r="AK308" i="4"/>
  <c r="AK307" i="4"/>
  <c r="AK306" i="4"/>
  <c r="AK298" i="4"/>
  <c r="AK295" i="4"/>
  <c r="AK294" i="4"/>
  <c r="AK293" i="4"/>
  <c r="AK285" i="4"/>
  <c r="AK282" i="4"/>
  <c r="AK281" i="4"/>
  <c r="AK280" i="4"/>
  <c r="AK272" i="4"/>
  <c r="AK269" i="4"/>
  <c r="AK268" i="4"/>
  <c r="AK267" i="4"/>
  <c r="AK259" i="4"/>
  <c r="AK256" i="4"/>
  <c r="AK255" i="4"/>
  <c r="AK254" i="4"/>
  <c r="AK246" i="4"/>
  <c r="AK243" i="4"/>
  <c r="AK242" i="4"/>
  <c r="AK241" i="4"/>
  <c r="AK233" i="4"/>
  <c r="AK230" i="4"/>
  <c r="AK229" i="4"/>
  <c r="AK228" i="4"/>
  <c r="AK207" i="4"/>
  <c r="AK204" i="4"/>
  <c r="AK203" i="4"/>
  <c r="AK202" i="4"/>
  <c r="AK194" i="4"/>
  <c r="AK191" i="4"/>
  <c r="AK190" i="4"/>
  <c r="AK189" i="4"/>
  <c r="AK181" i="4"/>
  <c r="AK178" i="4"/>
  <c r="AK177" i="4"/>
  <c r="AK176" i="4"/>
  <c r="AK168" i="4"/>
  <c r="AK165" i="4"/>
  <c r="AK164" i="4"/>
  <c r="AK163" i="4"/>
  <c r="AK155" i="4"/>
  <c r="AK152" i="4"/>
  <c r="AK151" i="4"/>
  <c r="AK150" i="4"/>
  <c r="AK142" i="4"/>
  <c r="AK139" i="4"/>
  <c r="AK138" i="4"/>
  <c r="AK137" i="4"/>
  <c r="AK129" i="4"/>
  <c r="AK126" i="4"/>
  <c r="AK125" i="4"/>
  <c r="AK124" i="4"/>
  <c r="AK116" i="4"/>
  <c r="AK113" i="4"/>
  <c r="AK112" i="4"/>
  <c r="AK111" i="4"/>
  <c r="AK103" i="4"/>
  <c r="AK100" i="4"/>
  <c r="AK99" i="4"/>
  <c r="AK98" i="4"/>
  <c r="AK90" i="4"/>
  <c r="AK87" i="4"/>
  <c r="AK86" i="4"/>
  <c r="AK85" i="4"/>
  <c r="AK77" i="4"/>
  <c r="AK74" i="4"/>
  <c r="AK73" i="4"/>
  <c r="AK72" i="4"/>
  <c r="AK66" i="4"/>
  <c r="AK63" i="4"/>
  <c r="AK60" i="4"/>
  <c r="AK59" i="4"/>
  <c r="AK58" i="4"/>
  <c r="AK47" i="4"/>
  <c r="AK50" i="4"/>
  <c r="AK46" i="4"/>
  <c r="AK45" i="4"/>
  <c r="AK37" i="4"/>
  <c r="AK34" i="4"/>
  <c r="AK33" i="4"/>
  <c r="AK32" i="4"/>
  <c r="AK20" i="4"/>
  <c r="AK24" i="4"/>
  <c r="AK21" i="4"/>
  <c r="AK19" i="4"/>
  <c r="AK11" i="4"/>
  <c r="AK8" i="4"/>
  <c r="AK7" i="4"/>
  <c r="AK6" i="4"/>
  <c r="BH4" i="1"/>
  <c r="AK22" i="4" s="1"/>
  <c r="BH5" i="1"/>
  <c r="AK35" i="4" s="1"/>
  <c r="BH6" i="1"/>
  <c r="AK48" i="4" s="1"/>
  <c r="BH7" i="1"/>
  <c r="AK61" i="4" s="1"/>
  <c r="BH8" i="1"/>
  <c r="AK75" i="4" s="1"/>
  <c r="BH9" i="1"/>
  <c r="AK88" i="4" s="1"/>
  <c r="BH10" i="1"/>
  <c r="AK101" i="4" s="1"/>
  <c r="BH11" i="1"/>
  <c r="AK114" i="4" s="1"/>
  <c r="BH12" i="1"/>
  <c r="AK127" i="4" s="1"/>
  <c r="BH13" i="1"/>
  <c r="AK140" i="4" s="1"/>
  <c r="BH14" i="1"/>
  <c r="AK153" i="4" s="1"/>
  <c r="BH15" i="1"/>
  <c r="AK166" i="4" s="1"/>
  <c r="BH16" i="1"/>
  <c r="AK179" i="4" s="1"/>
  <c r="BH17" i="1"/>
  <c r="AK192" i="4" s="1"/>
  <c r="BH18" i="1"/>
  <c r="AK205" i="4" s="1"/>
  <c r="BH19" i="1"/>
  <c r="BH20" i="1"/>
  <c r="AK231" i="4" s="1"/>
  <c r="BH21" i="1"/>
  <c r="AK244" i="4" s="1"/>
  <c r="BH22" i="1"/>
  <c r="AK257" i="4" s="1"/>
  <c r="BH23" i="1"/>
  <c r="AK270" i="4" s="1"/>
  <c r="BH24" i="1"/>
  <c r="AK283" i="4" s="1"/>
  <c r="BH25" i="1"/>
  <c r="AK296" i="4" s="1"/>
  <c r="BH26" i="1"/>
  <c r="AK309" i="4" s="1"/>
  <c r="BH27" i="1"/>
  <c r="AK322" i="4" s="1"/>
  <c r="BH28" i="1"/>
  <c r="AK335" i="4" s="1"/>
  <c r="BH29" i="1"/>
  <c r="AK348" i="4" s="1"/>
  <c r="BH30" i="1"/>
  <c r="AK361" i="4" s="1"/>
  <c r="BH31" i="1"/>
  <c r="AK374" i="4" s="1"/>
  <c r="BH32" i="1"/>
  <c r="AK387" i="4" s="1"/>
  <c r="BH33" i="1"/>
  <c r="AK400" i="4" s="1"/>
  <c r="BH34" i="1"/>
  <c r="AK413" i="4" s="1"/>
  <c r="BH35" i="1"/>
  <c r="AK426" i="4" s="1"/>
  <c r="BH36" i="1"/>
  <c r="AK439" i="4" s="1"/>
  <c r="BH37" i="1"/>
  <c r="AK452" i="4" s="1"/>
  <c r="BH38" i="1"/>
  <c r="AK465" i="4" s="1"/>
  <c r="BH39" i="1"/>
  <c r="AK478" i="4" s="1"/>
  <c r="BH40" i="1"/>
  <c r="AK491" i="4" s="1"/>
  <c r="BH41" i="1"/>
  <c r="AK504" i="4" s="1"/>
  <c r="BH42" i="1"/>
  <c r="AK517" i="4" s="1"/>
  <c r="BH43" i="1"/>
  <c r="AK530" i="4" s="1"/>
  <c r="BH44" i="1"/>
  <c r="AK543" i="4" s="1"/>
  <c r="BH45" i="1"/>
  <c r="AK556" i="4" s="1"/>
  <c r="BH46" i="1"/>
  <c r="AK569" i="4" s="1"/>
  <c r="BH47" i="1"/>
  <c r="AK582" i="4" s="1"/>
  <c r="BH48" i="1"/>
  <c r="AK595" i="4" s="1"/>
  <c r="BH49" i="1"/>
  <c r="AK608" i="4" s="1"/>
  <c r="BH50" i="1"/>
  <c r="AK621" i="4" s="1"/>
  <c r="BH51" i="1"/>
  <c r="AK634" i="4" s="1"/>
  <c r="BH52" i="1"/>
  <c r="AK647" i="4" s="1"/>
  <c r="BH53" i="1"/>
  <c r="AK660" i="4" s="1"/>
  <c r="BH54" i="1"/>
  <c r="AK673" i="4" s="1"/>
  <c r="BH55" i="1"/>
  <c r="AK686" i="4" s="1"/>
  <c r="BH56" i="1"/>
  <c r="AK699" i="4" s="1"/>
  <c r="BH57" i="1"/>
  <c r="AK712" i="4" s="1"/>
  <c r="BH58" i="1"/>
  <c r="AK725" i="4" s="1"/>
  <c r="BH59" i="1"/>
  <c r="AK738" i="4" s="1"/>
  <c r="BH60" i="1"/>
  <c r="AK751" i="4" s="1"/>
  <c r="BH61" i="1"/>
  <c r="AK764" i="4" s="1"/>
  <c r="BH62" i="1"/>
  <c r="AK777" i="4" s="1"/>
  <c r="BH63" i="1"/>
  <c r="AK790" i="4" s="1"/>
  <c r="BH64" i="1"/>
  <c r="AK803" i="4" s="1"/>
  <c r="BH65" i="1"/>
  <c r="AK816" i="4" s="1"/>
  <c r="BH66" i="1"/>
  <c r="AK829" i="4" s="1"/>
  <c r="BH67" i="1"/>
  <c r="AK842" i="4" s="1"/>
  <c r="BH68" i="1"/>
  <c r="AK855" i="4" s="1"/>
  <c r="BH69" i="1"/>
  <c r="AK868" i="4" s="1"/>
  <c r="BH70" i="1"/>
  <c r="AK881" i="4" s="1"/>
  <c r="BH71" i="1"/>
  <c r="AK894" i="4" s="1"/>
  <c r="BH72" i="1"/>
  <c r="AK907" i="4" s="1"/>
  <c r="BH73" i="1"/>
  <c r="AK920" i="4" s="1"/>
  <c r="BH74" i="1"/>
  <c r="AK933" i="4" s="1"/>
  <c r="BH75" i="1"/>
  <c r="AK946" i="4" s="1"/>
  <c r="BH76" i="1"/>
  <c r="AK959" i="4" s="1"/>
  <c r="BH77" i="1"/>
  <c r="AK972" i="4" s="1"/>
  <c r="BH78" i="1"/>
  <c r="AK985" i="4" s="1"/>
  <c r="BH79" i="1"/>
  <c r="AK998" i="4" s="1"/>
  <c r="BH80" i="1"/>
  <c r="AK1011" i="4" s="1"/>
  <c r="BH81" i="1"/>
  <c r="AK1024" i="4" s="1"/>
  <c r="BH82" i="1"/>
  <c r="AK1037" i="4" s="1"/>
  <c r="BH83" i="1"/>
  <c r="AK1050" i="4" s="1"/>
  <c r="BH84" i="1"/>
  <c r="AK1063" i="4" s="1"/>
  <c r="BH85" i="1"/>
  <c r="BH86" i="1"/>
  <c r="AK1076" i="4" s="1"/>
  <c r="BH87" i="1"/>
  <c r="AK1102" i="4" s="1"/>
  <c r="BH3" i="1"/>
  <c r="AK9" i="4" s="1"/>
  <c r="Y1106" i="4"/>
  <c r="Y1105" i="4"/>
  <c r="Y1104" i="4"/>
  <c r="Y1101" i="4"/>
  <c r="Y1100" i="4"/>
  <c r="Y1099" i="4"/>
  <c r="Y1093" i="4"/>
  <c r="Y1092" i="4"/>
  <c r="Y1091" i="4"/>
  <c r="Y1088" i="4"/>
  <c r="Y1087" i="4"/>
  <c r="Y1086" i="4"/>
  <c r="Y1080" i="4"/>
  <c r="Y1079" i="4"/>
  <c r="Y1078" i="4"/>
  <c r="Y1075" i="4"/>
  <c r="Y1074" i="4"/>
  <c r="Y1073" i="4"/>
  <c r="Y1067" i="4"/>
  <c r="Y1066" i="4"/>
  <c r="Y1065" i="4"/>
  <c r="Y1062" i="4"/>
  <c r="Y1061" i="4"/>
  <c r="Y1060" i="4"/>
  <c r="Y1054" i="4"/>
  <c r="Y1053" i="4"/>
  <c r="Y1052" i="4"/>
  <c r="Y1049" i="4"/>
  <c r="Y1048" i="4"/>
  <c r="Y1047" i="4"/>
  <c r="Y1041" i="4"/>
  <c r="Y1040" i="4"/>
  <c r="Y1039" i="4"/>
  <c r="Y1036" i="4"/>
  <c r="Y1035" i="4"/>
  <c r="Y1034" i="4"/>
  <c r="Y1028" i="4"/>
  <c r="Y1027" i="4"/>
  <c r="Y1026" i="4"/>
  <c r="Y1023" i="4"/>
  <c r="Y1022" i="4"/>
  <c r="Y1021" i="4"/>
  <c r="Y1015" i="4"/>
  <c r="Y1014" i="4"/>
  <c r="Y1013" i="4"/>
  <c r="Y1010" i="4"/>
  <c r="Y1009" i="4"/>
  <c r="Y1008" i="4"/>
  <c r="Y1002" i="4"/>
  <c r="Y1001" i="4"/>
  <c r="Y1000" i="4"/>
  <c r="Y997" i="4"/>
  <c r="Y996" i="4"/>
  <c r="Y995" i="4"/>
  <c r="Y989" i="4"/>
  <c r="Y988" i="4"/>
  <c r="Y987" i="4"/>
  <c r="Y984" i="4"/>
  <c r="Y983" i="4"/>
  <c r="Y982" i="4"/>
  <c r="Y976" i="4"/>
  <c r="Y975" i="4"/>
  <c r="Y974" i="4"/>
  <c r="Y971" i="4"/>
  <c r="Y970" i="4"/>
  <c r="Y969" i="4"/>
  <c r="Y963" i="4"/>
  <c r="Y962" i="4"/>
  <c r="Y961" i="4"/>
  <c r="Y958" i="4"/>
  <c r="Y957" i="4"/>
  <c r="Y956" i="4"/>
  <c r="Y950" i="4"/>
  <c r="Y949" i="4"/>
  <c r="Y948" i="4"/>
  <c r="Y945" i="4"/>
  <c r="Y944" i="4"/>
  <c r="Y943" i="4"/>
  <c r="Y937" i="4"/>
  <c r="Y936" i="4"/>
  <c r="Y935" i="4"/>
  <c r="Y932" i="4"/>
  <c r="Y931" i="4"/>
  <c r="Y930" i="4"/>
  <c r="Y924" i="4"/>
  <c r="Y923" i="4"/>
  <c r="Y922" i="4"/>
  <c r="Y919" i="4"/>
  <c r="Y918" i="4"/>
  <c r="Y917" i="4"/>
  <c r="Y911" i="4"/>
  <c r="Y910" i="4"/>
  <c r="Y909" i="4"/>
  <c r="Y906" i="4"/>
  <c r="Y905" i="4"/>
  <c r="Y904" i="4"/>
  <c r="Y898" i="4"/>
  <c r="Y897" i="4"/>
  <c r="Y896" i="4"/>
  <c r="Y893" i="4"/>
  <c r="Y892" i="4"/>
  <c r="Y891" i="4"/>
  <c r="Y885" i="4"/>
  <c r="Y884" i="4"/>
  <c r="Y883" i="4"/>
  <c r="Y880" i="4"/>
  <c r="Y879" i="4"/>
  <c r="Y878" i="4"/>
  <c r="Y872" i="4"/>
  <c r="Y871" i="4"/>
  <c r="Y870" i="4"/>
  <c r="Y867" i="4"/>
  <c r="Y866" i="4"/>
  <c r="Y865" i="4"/>
  <c r="Y859" i="4"/>
  <c r="Y858" i="4"/>
  <c r="Y857" i="4"/>
  <c r="Y854" i="4"/>
  <c r="Y853" i="4"/>
  <c r="Y852" i="4"/>
  <c r="Y846" i="4"/>
  <c r="Y845" i="4"/>
  <c r="Y844" i="4"/>
  <c r="Y841" i="4"/>
  <c r="Y840" i="4"/>
  <c r="Y839" i="4"/>
  <c r="Y833" i="4"/>
  <c r="Y832" i="4"/>
  <c r="Y831" i="4"/>
  <c r="Y828" i="4"/>
  <c r="Y827" i="4"/>
  <c r="Y826" i="4"/>
  <c r="Y820" i="4"/>
  <c r="Y819" i="4"/>
  <c r="Y818" i="4"/>
  <c r="Y815" i="4"/>
  <c r="Y814" i="4"/>
  <c r="Y813" i="4"/>
  <c r="Y807" i="4"/>
  <c r="Y806" i="4"/>
  <c r="Y805" i="4"/>
  <c r="Y802" i="4"/>
  <c r="Y801" i="4"/>
  <c r="Y800" i="4"/>
  <c r="Y794" i="4"/>
  <c r="Y793" i="4"/>
  <c r="Y792" i="4"/>
  <c r="Y789" i="4"/>
  <c r="Y788" i="4"/>
  <c r="Y787" i="4"/>
  <c r="Y781" i="4"/>
  <c r="Y780" i="4"/>
  <c r="Y779" i="4"/>
  <c r="Y776" i="4"/>
  <c r="Y775" i="4"/>
  <c r="Y774" i="4"/>
  <c r="Y768" i="4"/>
  <c r="Y767" i="4"/>
  <c r="Y766" i="4"/>
  <c r="Y763" i="4"/>
  <c r="Y762" i="4"/>
  <c r="Y761" i="4"/>
  <c r="Y755" i="4"/>
  <c r="Y754" i="4"/>
  <c r="Y753" i="4"/>
  <c r="Y750" i="4"/>
  <c r="Y749" i="4"/>
  <c r="Y748" i="4"/>
  <c r="Y735" i="4"/>
  <c r="Y742" i="4"/>
  <c r="Y741" i="4"/>
  <c r="Y740" i="4"/>
  <c r="Y737" i="4"/>
  <c r="Y736" i="4"/>
  <c r="Y729" i="4"/>
  <c r="Y728" i="4"/>
  <c r="Y727" i="4"/>
  <c r="Y724" i="4"/>
  <c r="Y723" i="4"/>
  <c r="Y722" i="4"/>
  <c r="Y716" i="4"/>
  <c r="Y715" i="4"/>
  <c r="Y714" i="4"/>
  <c r="Y711" i="4"/>
  <c r="Y710" i="4"/>
  <c r="Y709" i="4"/>
  <c r="Y703" i="4"/>
  <c r="Y702" i="4"/>
  <c r="Y701" i="4"/>
  <c r="Y698" i="4"/>
  <c r="Y697" i="4"/>
  <c r="Y696" i="4"/>
  <c r="Y690" i="4"/>
  <c r="Y689" i="4"/>
  <c r="Y688" i="4"/>
  <c r="Y685" i="4"/>
  <c r="Y684" i="4"/>
  <c r="Y683" i="4"/>
  <c r="Y677" i="4"/>
  <c r="Y676" i="4"/>
  <c r="Y675" i="4"/>
  <c r="Y672" i="4"/>
  <c r="Y671" i="4"/>
  <c r="Y670" i="4"/>
  <c r="Y664" i="4"/>
  <c r="Y663" i="4"/>
  <c r="Y662" i="4"/>
  <c r="Y659" i="4"/>
  <c r="Y658" i="4"/>
  <c r="Y657" i="4"/>
  <c r="Y651" i="4"/>
  <c r="Y650" i="4"/>
  <c r="Y649" i="4"/>
  <c r="Y646" i="4"/>
  <c r="Y645" i="4"/>
  <c r="Y644" i="4"/>
  <c r="Y638" i="4"/>
  <c r="Y637" i="4"/>
  <c r="Y636" i="4"/>
  <c r="Y633" i="4"/>
  <c r="Y632" i="4"/>
  <c r="Y631" i="4"/>
  <c r="Y625" i="4"/>
  <c r="Y624" i="4"/>
  <c r="Y623" i="4"/>
  <c r="Y620" i="4"/>
  <c r="Y619" i="4"/>
  <c r="Y618" i="4"/>
  <c r="Y612" i="4"/>
  <c r="Y611" i="4"/>
  <c r="Y610" i="4"/>
  <c r="Y607" i="4"/>
  <c r="Y606" i="4"/>
  <c r="Y605" i="4"/>
  <c r="Y599" i="4"/>
  <c r="Y598" i="4"/>
  <c r="Y594" i="4"/>
  <c r="Y593" i="4"/>
  <c r="Y592" i="4"/>
  <c r="Y586" i="4"/>
  <c r="Y585" i="4"/>
  <c r="Y584" i="4"/>
  <c r="Y581" i="4"/>
  <c r="Y580" i="4"/>
  <c r="Y579" i="4"/>
  <c r="Y573" i="4"/>
  <c r="Y572" i="4"/>
  <c r="Y571" i="4"/>
  <c r="Y568" i="4"/>
  <c r="Y567" i="4"/>
  <c r="Y566" i="4"/>
  <c r="Y560" i="4"/>
  <c r="Y559" i="4"/>
  <c r="Y558" i="4"/>
  <c r="Y555" i="4"/>
  <c r="Y554" i="4"/>
  <c r="Y553" i="4"/>
  <c r="Y547" i="4"/>
  <c r="Y546" i="4"/>
  <c r="Y545" i="4"/>
  <c r="Y542" i="4"/>
  <c r="Y541" i="4"/>
  <c r="Y540" i="4"/>
  <c r="Y534" i="4"/>
  <c r="Y533" i="4"/>
  <c r="Y532" i="4"/>
  <c r="Y529" i="4"/>
  <c r="Y528" i="4"/>
  <c r="Y527" i="4"/>
  <c r="Y521" i="4"/>
  <c r="Y520" i="4"/>
  <c r="Y519" i="4"/>
  <c r="Y516" i="4"/>
  <c r="Y515" i="4"/>
  <c r="Y514" i="4"/>
  <c r="Y508" i="4"/>
  <c r="Y507" i="4"/>
  <c r="Y506" i="4"/>
  <c r="Y503" i="4"/>
  <c r="Y502" i="4"/>
  <c r="Y501" i="4"/>
  <c r="Y495" i="4"/>
  <c r="Y494" i="4"/>
  <c r="Y493" i="4"/>
  <c r="Y490" i="4"/>
  <c r="Y489" i="4"/>
  <c r="Y488" i="4"/>
  <c r="Y482" i="4"/>
  <c r="Y481" i="4"/>
  <c r="Y480" i="4"/>
  <c r="Y477" i="4"/>
  <c r="Y476" i="4"/>
  <c r="Y475" i="4"/>
  <c r="Y469" i="4"/>
  <c r="Y468" i="4"/>
  <c r="Y467" i="4"/>
  <c r="Y464" i="4"/>
  <c r="Y463" i="4"/>
  <c r="Y462" i="4"/>
  <c r="Y456" i="4"/>
  <c r="Y455" i="4"/>
  <c r="Y454" i="4"/>
  <c r="Y451" i="4"/>
  <c r="Y450" i="4"/>
  <c r="Y449" i="4"/>
  <c r="Y443" i="4"/>
  <c r="Y442" i="4"/>
  <c r="Y441" i="4"/>
  <c r="Y438" i="4"/>
  <c r="Y437" i="4"/>
  <c r="Y436" i="4"/>
  <c r="Y430" i="4"/>
  <c r="Y429" i="4"/>
  <c r="Y428" i="4"/>
  <c r="Y425" i="4"/>
  <c r="Y424" i="4"/>
  <c r="Y423" i="4"/>
  <c r="Y417" i="4"/>
  <c r="Y416" i="4"/>
  <c r="Y415" i="4"/>
  <c r="Y412" i="4"/>
  <c r="Y411" i="4"/>
  <c r="Y410" i="4"/>
  <c r="Y404" i="4"/>
  <c r="Y403" i="4"/>
  <c r="Y402" i="4"/>
  <c r="Y399" i="4"/>
  <c r="Y398" i="4"/>
  <c r="Y397" i="4"/>
  <c r="Y391" i="4"/>
  <c r="Y390" i="4"/>
  <c r="Y389" i="4"/>
  <c r="Y386" i="4"/>
  <c r="Y385" i="4"/>
  <c r="Y384" i="4"/>
  <c r="Y378" i="4"/>
  <c r="Y377" i="4"/>
  <c r="Y376" i="4"/>
  <c r="Y373" i="4"/>
  <c r="Y372" i="4"/>
  <c r="Y371" i="4"/>
  <c r="Y352" i="4"/>
  <c r="Y351" i="4"/>
  <c r="Y350" i="4"/>
  <c r="Y347" i="4"/>
  <c r="Y346" i="4"/>
  <c r="Y345" i="4"/>
  <c r="Y339" i="4"/>
  <c r="Y338" i="4"/>
  <c r="Y337" i="4"/>
  <c r="Y334" i="4"/>
  <c r="Y333" i="4"/>
  <c r="Y332" i="4"/>
  <c r="Y326" i="4"/>
  <c r="Y325" i="4"/>
  <c r="Y321" i="4"/>
  <c r="Y320" i="4"/>
  <c r="Y319" i="4"/>
  <c r="Y313" i="4"/>
  <c r="Y312" i="4"/>
  <c r="Y308" i="4"/>
  <c r="Y307" i="4"/>
  <c r="Y306" i="4"/>
  <c r="Y311" i="4"/>
  <c r="Y300" i="4"/>
  <c r="Y299" i="4"/>
  <c r="Y298" i="4"/>
  <c r="Y295" i="4"/>
  <c r="Y294" i="4"/>
  <c r="Y293" i="4"/>
  <c r="Y287" i="4"/>
  <c r="Y286" i="4"/>
  <c r="Y285" i="4"/>
  <c r="Y282" i="4"/>
  <c r="Y281" i="4"/>
  <c r="Y280" i="4"/>
  <c r="Y274" i="4"/>
  <c r="Y273" i="4"/>
  <c r="Y269" i="4"/>
  <c r="Y268" i="4"/>
  <c r="Y267" i="4"/>
  <c r="Y272" i="4"/>
  <c r="Y261" i="4"/>
  <c r="Y260" i="4"/>
  <c r="Y256" i="4"/>
  <c r="Y255" i="4"/>
  <c r="Y254" i="4"/>
  <c r="Y259" i="4"/>
  <c r="Y248" i="4"/>
  <c r="Y247" i="4"/>
  <c r="Y243" i="4"/>
  <c r="Y242" i="4"/>
  <c r="Y241" i="4"/>
  <c r="Y246" i="4"/>
  <c r="Y235" i="4"/>
  <c r="Y234" i="4"/>
  <c r="Y230" i="4"/>
  <c r="Y229" i="4"/>
  <c r="Y228" i="4"/>
  <c r="Y233" i="4"/>
  <c r="Y222" i="4"/>
  <c r="Y221" i="4"/>
  <c r="Y217" i="4"/>
  <c r="Y216" i="4"/>
  <c r="Y215" i="4"/>
  <c r="Y220" i="4"/>
  <c r="Y209" i="4"/>
  <c r="Y208" i="4"/>
  <c r="Y204" i="4"/>
  <c r="Y203" i="4"/>
  <c r="Y202" i="4"/>
  <c r="Y207" i="4"/>
  <c r="Y196" i="4"/>
  <c r="Y195" i="4"/>
  <c r="Y191" i="4"/>
  <c r="Y190" i="4"/>
  <c r="Y189" i="4"/>
  <c r="Y194" i="4"/>
  <c r="Y183" i="4"/>
  <c r="Y182" i="4"/>
  <c r="Y178" i="4"/>
  <c r="Y177" i="4"/>
  <c r="Y176" i="4"/>
  <c r="Y181" i="4"/>
  <c r="Y170" i="4"/>
  <c r="Y169" i="4"/>
  <c r="Y165" i="4"/>
  <c r="Y164" i="4"/>
  <c r="Y163" i="4"/>
  <c r="Y168" i="4"/>
  <c r="Y157" i="4"/>
  <c r="Y156" i="4"/>
  <c r="Y152" i="4"/>
  <c r="Y151" i="4"/>
  <c r="Y150" i="4"/>
  <c r="Y155" i="4"/>
  <c r="Y144" i="4"/>
  <c r="Y143" i="4"/>
  <c r="Y139" i="4"/>
  <c r="Y138" i="4"/>
  <c r="Y137" i="4"/>
  <c r="Y142" i="4"/>
  <c r="Y131" i="4"/>
  <c r="Y130" i="4"/>
  <c r="Y126" i="4"/>
  <c r="Y125" i="4"/>
  <c r="Y124" i="4"/>
  <c r="Y129" i="4"/>
  <c r="Y118" i="4"/>
  <c r="Y117" i="4"/>
  <c r="Y113" i="4"/>
  <c r="Y112" i="4"/>
  <c r="Y111" i="4"/>
  <c r="Y116" i="4"/>
  <c r="Y100" i="4"/>
  <c r="Y99" i="4"/>
  <c r="Y105" i="4"/>
  <c r="Y104" i="4"/>
  <c r="Y98" i="4"/>
  <c r="Y103" i="4"/>
  <c r="Y92" i="4"/>
  <c r="Y91" i="4"/>
  <c r="Y87" i="4"/>
  <c r="Y86" i="4"/>
  <c r="Y85" i="4"/>
  <c r="Y90" i="4"/>
  <c r="Y79" i="4"/>
  <c r="Y78" i="4"/>
  <c r="Y77" i="4"/>
  <c r="Y74" i="4"/>
  <c r="Y73" i="4"/>
  <c r="Y72" i="4"/>
  <c r="Y66" i="4"/>
  <c r="Y65" i="4"/>
  <c r="Y64" i="4"/>
  <c r="Y52" i="4"/>
  <c r="Y51" i="4"/>
  <c r="Y47" i="4"/>
  <c r="Y46" i="4"/>
  <c r="Y45" i="4"/>
  <c r="Y50" i="4"/>
  <c r="Y39" i="4"/>
  <c r="Y38" i="4"/>
  <c r="Y35" i="4"/>
  <c r="Y34" i="4"/>
  <c r="Y33" i="4"/>
  <c r="Y32" i="4"/>
  <c r="Y37" i="4"/>
  <c r="Y13" i="4"/>
  <c r="Y12" i="4"/>
  <c r="Y11" i="4"/>
  <c r="Y8" i="4"/>
  <c r="Y7" i="4"/>
  <c r="Y6" i="4"/>
  <c r="AO6" i="1"/>
  <c r="Y48" i="4" s="1"/>
  <c r="AO7" i="1"/>
  <c r="AO8" i="1"/>
  <c r="Y75" i="4" s="1"/>
  <c r="AO9" i="1"/>
  <c r="Y88" i="4" s="1"/>
  <c r="AO10" i="1"/>
  <c r="Y101" i="4" s="1"/>
  <c r="AO11" i="1"/>
  <c r="Y114" i="4" s="1"/>
  <c r="AO12" i="1"/>
  <c r="Y127" i="4" s="1"/>
  <c r="AO13" i="1"/>
  <c r="Y140" i="4" s="1"/>
  <c r="AO14" i="1"/>
  <c r="Y153" i="4" s="1"/>
  <c r="AO15" i="1"/>
  <c r="Y166" i="4" s="1"/>
  <c r="AO16" i="1"/>
  <c r="Y179" i="4" s="1"/>
  <c r="AO17" i="1"/>
  <c r="Y192" i="4" s="1"/>
  <c r="AO18" i="1"/>
  <c r="Y205" i="4" s="1"/>
  <c r="AO19" i="1"/>
  <c r="Y218" i="4" s="1"/>
  <c r="AO20" i="1"/>
  <c r="Y231" i="4" s="1"/>
  <c r="AO21" i="1"/>
  <c r="Y244" i="4" s="1"/>
  <c r="AO22" i="1"/>
  <c r="Y257" i="4" s="1"/>
  <c r="AO23" i="1"/>
  <c r="Y270" i="4" s="1"/>
  <c r="AO24" i="1"/>
  <c r="Y283" i="4" s="1"/>
  <c r="AO25" i="1"/>
  <c r="Y296" i="4" s="1"/>
  <c r="AO26" i="1"/>
  <c r="Y309" i="4" s="1"/>
  <c r="AO27" i="1"/>
  <c r="Y322" i="4" s="1"/>
  <c r="AO28" i="1"/>
  <c r="Y335" i="4" s="1"/>
  <c r="AO29" i="1"/>
  <c r="Y348" i="4" s="1"/>
  <c r="AO30" i="1"/>
  <c r="AO31" i="1"/>
  <c r="Y374" i="4" s="1"/>
  <c r="AO32" i="1"/>
  <c r="Y387" i="4" s="1"/>
  <c r="AO33" i="1"/>
  <c r="Y400" i="4" s="1"/>
  <c r="AO34" i="1"/>
  <c r="Y413" i="4" s="1"/>
  <c r="AO35" i="1"/>
  <c r="Y426" i="4" s="1"/>
  <c r="AO36" i="1"/>
  <c r="Y439" i="4" s="1"/>
  <c r="AO37" i="1"/>
  <c r="Y452" i="4" s="1"/>
  <c r="AO38" i="1"/>
  <c r="Y465" i="4" s="1"/>
  <c r="AO39" i="1"/>
  <c r="Y478" i="4" s="1"/>
  <c r="AO40" i="1"/>
  <c r="Y491" i="4" s="1"/>
  <c r="AO41" i="1"/>
  <c r="Y504" i="4" s="1"/>
  <c r="AO42" i="1"/>
  <c r="Y517" i="4" s="1"/>
  <c r="AO43" i="1"/>
  <c r="Y530" i="4" s="1"/>
  <c r="AO44" i="1"/>
  <c r="Y543" i="4" s="1"/>
  <c r="AO45" i="1"/>
  <c r="Y556" i="4" s="1"/>
  <c r="AO46" i="1"/>
  <c r="Y569" i="4" s="1"/>
  <c r="AO47" i="1"/>
  <c r="Y582" i="4" s="1"/>
  <c r="AO48" i="1"/>
  <c r="Y595" i="4" s="1"/>
  <c r="AO49" i="1"/>
  <c r="Y608" i="4" s="1"/>
  <c r="AO50" i="1"/>
  <c r="Y621" i="4" s="1"/>
  <c r="AO51" i="1"/>
  <c r="Y634" i="4" s="1"/>
  <c r="AO52" i="1"/>
  <c r="Y647" i="4" s="1"/>
  <c r="AO53" i="1"/>
  <c r="Y660" i="4" s="1"/>
  <c r="AO54" i="1"/>
  <c r="Y673" i="4" s="1"/>
  <c r="AO55" i="1"/>
  <c r="Y686" i="4" s="1"/>
  <c r="AO56" i="1"/>
  <c r="Y699" i="4" s="1"/>
  <c r="AO57" i="1"/>
  <c r="Y712" i="4" s="1"/>
  <c r="AO58" i="1"/>
  <c r="Y725" i="4" s="1"/>
  <c r="AO59" i="1"/>
  <c r="Y738" i="4" s="1"/>
  <c r="AO60" i="1"/>
  <c r="Y751" i="4" s="1"/>
  <c r="AO61" i="1"/>
  <c r="Y764" i="4" s="1"/>
  <c r="AO62" i="1"/>
  <c r="Y777" i="4" s="1"/>
  <c r="AO63" i="1"/>
  <c r="Y790" i="4" s="1"/>
  <c r="AO64" i="1"/>
  <c r="Y803" i="4" s="1"/>
  <c r="AO65" i="1"/>
  <c r="Y816" i="4" s="1"/>
  <c r="AO66" i="1"/>
  <c r="Y829" i="4" s="1"/>
  <c r="AO67" i="1"/>
  <c r="Y842" i="4" s="1"/>
  <c r="AO68" i="1"/>
  <c r="Y855" i="4" s="1"/>
  <c r="AO69" i="1"/>
  <c r="Y868" i="4" s="1"/>
  <c r="AO70" i="1"/>
  <c r="Y881" i="4" s="1"/>
  <c r="AO71" i="1"/>
  <c r="Y894" i="4" s="1"/>
  <c r="AO72" i="1"/>
  <c r="Y907" i="4" s="1"/>
  <c r="AO73" i="1"/>
  <c r="Y920" i="4" s="1"/>
  <c r="AO74" i="1"/>
  <c r="Y933" i="4" s="1"/>
  <c r="AO75" i="1"/>
  <c r="Y946" i="4" s="1"/>
  <c r="AO76" i="1"/>
  <c r="Y959" i="4" s="1"/>
  <c r="AO77" i="1"/>
  <c r="Y972" i="4" s="1"/>
  <c r="AO78" i="1"/>
  <c r="Y985" i="4" s="1"/>
  <c r="AO79" i="1"/>
  <c r="Y998" i="4" s="1"/>
  <c r="AO80" i="1"/>
  <c r="Y1011" i="4" s="1"/>
  <c r="AO81" i="1"/>
  <c r="Y1024" i="4" s="1"/>
  <c r="AO82" i="1"/>
  <c r="Y1037" i="4" s="1"/>
  <c r="AO83" i="1"/>
  <c r="Y1050" i="4" s="1"/>
  <c r="AO84" i="1"/>
  <c r="Y1063" i="4" s="1"/>
  <c r="AO85" i="1"/>
  <c r="Y1076" i="4" s="1"/>
  <c r="AO86" i="1"/>
  <c r="Y1089" i="4" s="1"/>
  <c r="AO87" i="1"/>
  <c r="Y1102" i="4" s="1"/>
  <c r="AO4" i="1"/>
  <c r="AO5" i="1"/>
  <c r="AO3" i="1"/>
  <c r="Y9" i="4" s="1"/>
  <c r="S1023" i="4"/>
  <c r="S1022" i="4"/>
  <c r="S1021" i="4"/>
  <c r="S909" i="4"/>
  <c r="S558" i="4"/>
  <c r="S515" i="4"/>
  <c r="S506" i="4"/>
  <c r="S508" i="4"/>
  <c r="S507" i="4"/>
  <c r="S78" i="4"/>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S725" i="4" s="1"/>
  <c r="AF59" i="1"/>
  <c r="AF60" i="1"/>
  <c r="AF61" i="1"/>
  <c r="AF62" i="1"/>
  <c r="AF63" i="1"/>
  <c r="AF64" i="1"/>
  <c r="AF65" i="1"/>
  <c r="AF66" i="1"/>
  <c r="AF67" i="1"/>
  <c r="AF68" i="1"/>
  <c r="AF69" i="1"/>
  <c r="AF70" i="1"/>
  <c r="AF71" i="1"/>
  <c r="AF72" i="1"/>
  <c r="AF73" i="1"/>
  <c r="AF74" i="1"/>
  <c r="AF75" i="1"/>
  <c r="AF76" i="1"/>
  <c r="AF77" i="1"/>
  <c r="AF78" i="1"/>
  <c r="AF79" i="1"/>
  <c r="AF80" i="1"/>
  <c r="AF81" i="1"/>
  <c r="S1024" i="4" s="1"/>
  <c r="AF82" i="1"/>
  <c r="AF83" i="1"/>
  <c r="AF84" i="1"/>
  <c r="AF85" i="1"/>
  <c r="AF86" i="1"/>
  <c r="AF87" i="1"/>
  <c r="AF18" i="1"/>
  <c r="AF11" i="1"/>
  <c r="AF12" i="1"/>
  <c r="AF13" i="1"/>
  <c r="AF8" i="1"/>
  <c r="AF4" i="1"/>
  <c r="AF5" i="1"/>
  <c r="AF6" i="1"/>
  <c r="AF3" i="1"/>
  <c r="AF16" i="1"/>
  <c r="M1106" i="4"/>
  <c r="M1105" i="4"/>
  <c r="M1101" i="4"/>
  <c r="M1100" i="4"/>
  <c r="M1099" i="4"/>
  <c r="M1104" i="4"/>
  <c r="M1093" i="4"/>
  <c r="M1092" i="4"/>
  <c r="M1088" i="4"/>
  <c r="M1087" i="4"/>
  <c r="M1086" i="4"/>
  <c r="M1091" i="4"/>
  <c r="M1080" i="4"/>
  <c r="M1079" i="4"/>
  <c r="M1075" i="4"/>
  <c r="M1074" i="4"/>
  <c r="M1073" i="4"/>
  <c r="M1078" i="4"/>
  <c r="M1067" i="4"/>
  <c r="M1066" i="4"/>
  <c r="M1062" i="4"/>
  <c r="M1061" i="4"/>
  <c r="M1060" i="4"/>
  <c r="M1065" i="4"/>
  <c r="M1054" i="4"/>
  <c r="M1053" i="4"/>
  <c r="M1049" i="4"/>
  <c r="M1048" i="4"/>
  <c r="M1047" i="4"/>
  <c r="M1052" i="4"/>
  <c r="M1041" i="4"/>
  <c r="M1040" i="4"/>
  <c r="M1036" i="4"/>
  <c r="M1035" i="4"/>
  <c r="M1034" i="4"/>
  <c r="M1039" i="4"/>
  <c r="M1028" i="4"/>
  <c r="M1027" i="4"/>
  <c r="M1023" i="4"/>
  <c r="M1022" i="4"/>
  <c r="M1021" i="4"/>
  <c r="M1026" i="4"/>
  <c r="M1015" i="4"/>
  <c r="M1014" i="4"/>
  <c r="M1010" i="4"/>
  <c r="M1009" i="4"/>
  <c r="M1008" i="4"/>
  <c r="M1013" i="4"/>
  <c r="M1002" i="4"/>
  <c r="M1001" i="4"/>
  <c r="M997" i="4"/>
  <c r="M996" i="4"/>
  <c r="M995" i="4"/>
  <c r="M1000" i="4"/>
  <c r="M989" i="4"/>
  <c r="M988" i="4"/>
  <c r="M984" i="4"/>
  <c r="M983" i="4"/>
  <c r="M982" i="4"/>
  <c r="M987" i="4"/>
  <c r="M976" i="4"/>
  <c r="M975" i="4"/>
  <c r="M971" i="4"/>
  <c r="M970" i="4"/>
  <c r="M969" i="4"/>
  <c r="M974" i="4"/>
  <c r="M963" i="4"/>
  <c r="M962" i="4"/>
  <c r="M958" i="4"/>
  <c r="M957" i="4"/>
  <c r="M956" i="4"/>
  <c r="M961" i="4"/>
  <c r="M950" i="4"/>
  <c r="M949" i="4"/>
  <c r="M945" i="4"/>
  <c r="M944" i="4"/>
  <c r="M943" i="4"/>
  <c r="M948" i="4"/>
  <c r="M937" i="4"/>
  <c r="M936" i="4"/>
  <c r="M932" i="4"/>
  <c r="M931" i="4"/>
  <c r="M930" i="4"/>
  <c r="M935" i="4"/>
  <c r="M924" i="4"/>
  <c r="M923" i="4"/>
  <c r="M919" i="4"/>
  <c r="M918" i="4"/>
  <c r="M917" i="4"/>
  <c r="M922" i="4"/>
  <c r="C88" i="1"/>
  <c r="M911" i="4"/>
  <c r="M910" i="4"/>
  <c r="M906" i="4"/>
  <c r="M905" i="4"/>
  <c r="M904" i="4"/>
  <c r="M909" i="4"/>
  <c r="M885" i="4"/>
  <c r="M884" i="4"/>
  <c r="M880" i="4"/>
  <c r="M879" i="4"/>
  <c r="M878" i="4"/>
  <c r="M883" i="4"/>
  <c r="M872" i="4"/>
  <c r="M871" i="4"/>
  <c r="M867" i="4"/>
  <c r="M866" i="4"/>
  <c r="M865" i="4"/>
  <c r="M870" i="4"/>
  <c r="M859" i="4"/>
  <c r="M858" i="4"/>
  <c r="M854" i="4"/>
  <c r="M853" i="4"/>
  <c r="M852" i="4"/>
  <c r="M857" i="4"/>
  <c r="M846" i="4"/>
  <c r="M845" i="4"/>
  <c r="M841" i="4"/>
  <c r="M840" i="4"/>
  <c r="M839" i="4"/>
  <c r="M844" i="4"/>
  <c r="M833" i="4"/>
  <c r="M832" i="4"/>
  <c r="M828" i="4"/>
  <c r="M827" i="4"/>
  <c r="M826" i="4"/>
  <c r="M831" i="4"/>
  <c r="M820" i="4"/>
  <c r="M819" i="4"/>
  <c r="M815" i="4"/>
  <c r="M814" i="4"/>
  <c r="M813" i="4"/>
  <c r="M818" i="4"/>
  <c r="M805" i="4"/>
  <c r="M807" i="4"/>
  <c r="M806" i="4"/>
  <c r="M802" i="4"/>
  <c r="M801" i="4"/>
  <c r="M800" i="4"/>
  <c r="M898" i="4"/>
  <c r="M897" i="4"/>
  <c r="M893" i="4"/>
  <c r="M892" i="4"/>
  <c r="M891" i="4"/>
  <c r="M896" i="4"/>
  <c r="M794" i="4"/>
  <c r="M793" i="4"/>
  <c r="M789" i="4"/>
  <c r="M788" i="4"/>
  <c r="M787" i="4"/>
  <c r="M792" i="4"/>
  <c r="M781" i="4"/>
  <c r="M780" i="4"/>
  <c r="M776" i="4"/>
  <c r="M775" i="4"/>
  <c r="M774" i="4"/>
  <c r="M779" i="4"/>
  <c r="M768" i="4"/>
  <c r="M767" i="4"/>
  <c r="M763" i="4"/>
  <c r="M762" i="4"/>
  <c r="M761" i="4"/>
  <c r="M766" i="4"/>
  <c r="M755" i="4"/>
  <c r="M754" i="4"/>
  <c r="M750" i="4"/>
  <c r="M749" i="4"/>
  <c r="M748" i="4"/>
  <c r="M753" i="4"/>
  <c r="M742" i="4"/>
  <c r="M741" i="4"/>
  <c r="M737" i="4"/>
  <c r="M736" i="4"/>
  <c r="M735" i="4"/>
  <c r="M740" i="4"/>
  <c r="M729" i="4"/>
  <c r="M728" i="4"/>
  <c r="M724" i="4"/>
  <c r="M723" i="4"/>
  <c r="M722" i="4"/>
  <c r="M727" i="4"/>
  <c r="M716" i="4"/>
  <c r="M715" i="4"/>
  <c r="M711" i="4"/>
  <c r="M710" i="4"/>
  <c r="M709" i="4"/>
  <c r="M714" i="4"/>
  <c r="M703" i="4"/>
  <c r="M702" i="4"/>
  <c r="M698" i="4"/>
  <c r="M697" i="4"/>
  <c r="M696" i="4"/>
  <c r="M701" i="4"/>
  <c r="M690" i="4"/>
  <c r="M689" i="4"/>
  <c r="M685" i="4"/>
  <c r="M684" i="4"/>
  <c r="M683" i="4"/>
  <c r="M688" i="4"/>
  <c r="M677" i="4"/>
  <c r="M676" i="4"/>
  <c r="M672" i="4"/>
  <c r="M671" i="4"/>
  <c r="M670" i="4"/>
  <c r="M675" i="4"/>
  <c r="M664" i="4"/>
  <c r="M663" i="4"/>
  <c r="M659" i="4"/>
  <c r="M658" i="4"/>
  <c r="M657" i="4"/>
  <c r="M662" i="4"/>
  <c r="M651" i="4"/>
  <c r="M650" i="4"/>
  <c r="M646" i="4"/>
  <c r="M645" i="4"/>
  <c r="M644" i="4"/>
  <c r="M649" i="4"/>
  <c r="M638" i="4"/>
  <c r="M637" i="4"/>
  <c r="M633" i="4"/>
  <c r="M632" i="4"/>
  <c r="M631" i="4"/>
  <c r="M636" i="4"/>
  <c r="M625" i="4"/>
  <c r="M624" i="4"/>
  <c r="M620" i="4"/>
  <c r="M619" i="4"/>
  <c r="M618" i="4"/>
  <c r="M623" i="4"/>
  <c r="M612" i="4"/>
  <c r="M611" i="4"/>
  <c r="M607" i="4"/>
  <c r="M606" i="4"/>
  <c r="M605" i="4"/>
  <c r="M610" i="4"/>
  <c r="M599" i="4"/>
  <c r="M598" i="4"/>
  <c r="M594" i="4"/>
  <c r="M593" i="4"/>
  <c r="M592" i="4"/>
  <c r="M597" i="4"/>
  <c r="T88" i="1"/>
  <c r="M586" i="4"/>
  <c r="M585" i="4"/>
  <c r="M581" i="4"/>
  <c r="M580" i="4"/>
  <c r="M579" i="4"/>
  <c r="M584" i="4"/>
  <c r="M573" i="4"/>
  <c r="M572" i="4"/>
  <c r="M568" i="4"/>
  <c r="M567" i="4"/>
  <c r="M566" i="4"/>
  <c r="M571" i="4"/>
  <c r="M560" i="4"/>
  <c r="M559" i="4"/>
  <c r="M555" i="4"/>
  <c r="M554" i="4"/>
  <c r="M553" i="4"/>
  <c r="M558" i="4"/>
  <c r="M547" i="4"/>
  <c r="M546" i="4"/>
  <c r="M542" i="4"/>
  <c r="M541" i="4"/>
  <c r="M540" i="4"/>
  <c r="M545" i="4"/>
  <c r="M534" i="4"/>
  <c r="M533" i="4"/>
  <c r="M529" i="4"/>
  <c r="M528" i="4"/>
  <c r="M527" i="4"/>
  <c r="M532" i="4"/>
  <c r="M521" i="4"/>
  <c r="M520" i="4"/>
  <c r="M516" i="4"/>
  <c r="M515" i="4"/>
  <c r="M514" i="4"/>
  <c r="M519" i="4"/>
  <c r="M508" i="4"/>
  <c r="M507" i="4"/>
  <c r="M503" i="4"/>
  <c r="M502" i="4"/>
  <c r="M501" i="4"/>
  <c r="M506" i="4"/>
  <c r="M495" i="4"/>
  <c r="M494" i="4"/>
  <c r="M490" i="4"/>
  <c r="M489" i="4"/>
  <c r="M488" i="4"/>
  <c r="M493" i="4"/>
  <c r="M482" i="4"/>
  <c r="M481" i="4"/>
  <c r="M477" i="4"/>
  <c r="M476" i="4"/>
  <c r="M475" i="4"/>
  <c r="M480" i="4"/>
  <c r="M469" i="4"/>
  <c r="M468" i="4"/>
  <c r="M464" i="4"/>
  <c r="M463" i="4"/>
  <c r="M462" i="4"/>
  <c r="M467" i="4"/>
  <c r="M456" i="4"/>
  <c r="M455" i="4"/>
  <c r="M454" i="4"/>
  <c r="M451" i="4"/>
  <c r="M450" i="4"/>
  <c r="M449" i="4"/>
  <c r="M443" i="4"/>
  <c r="M442" i="4"/>
  <c r="M438" i="4"/>
  <c r="M437" i="4"/>
  <c r="M436" i="4"/>
  <c r="M441" i="4"/>
  <c r="M430" i="4"/>
  <c r="M429" i="4"/>
  <c r="M425" i="4"/>
  <c r="M424" i="4"/>
  <c r="M423" i="4"/>
  <c r="M428" i="4"/>
  <c r="M417" i="4"/>
  <c r="M416" i="4"/>
  <c r="M412" i="4"/>
  <c r="M411" i="4"/>
  <c r="M410" i="4"/>
  <c r="M415" i="4"/>
  <c r="M404" i="4"/>
  <c r="M403" i="4"/>
  <c r="M399" i="4"/>
  <c r="M398" i="4"/>
  <c r="M397" i="4"/>
  <c r="M402" i="4"/>
  <c r="M391" i="4"/>
  <c r="M390" i="4"/>
  <c r="M386" i="4"/>
  <c r="M385" i="4"/>
  <c r="M384" i="4"/>
  <c r="M389" i="4"/>
  <c r="M378" i="4"/>
  <c r="M377" i="4"/>
  <c r="M373" i="4"/>
  <c r="M372" i="4"/>
  <c r="M371" i="4"/>
  <c r="M376" i="4"/>
  <c r="M365" i="4"/>
  <c r="M364" i="4"/>
  <c r="M360" i="4"/>
  <c r="M359" i="4"/>
  <c r="M358" i="4"/>
  <c r="M363" i="4"/>
  <c r="M352" i="4"/>
  <c r="M351" i="4"/>
  <c r="M347" i="4"/>
  <c r="M346" i="4"/>
  <c r="M345" i="4"/>
  <c r="M350" i="4"/>
  <c r="M339" i="4"/>
  <c r="M338" i="4"/>
  <c r="M334" i="4"/>
  <c r="M333" i="4"/>
  <c r="M332" i="4"/>
  <c r="M337" i="4"/>
  <c r="M326" i="4"/>
  <c r="M325" i="4"/>
  <c r="M321" i="4"/>
  <c r="M320" i="4"/>
  <c r="M319" i="4"/>
  <c r="M324" i="4"/>
  <c r="M313" i="4"/>
  <c r="M312" i="4"/>
  <c r="M308" i="4"/>
  <c r="M307" i="4"/>
  <c r="M306" i="4"/>
  <c r="M311" i="4"/>
  <c r="M300" i="4"/>
  <c r="M299" i="4"/>
  <c r="M295" i="4"/>
  <c r="M294" i="4"/>
  <c r="M293" i="4"/>
  <c r="M298" i="4"/>
  <c r="M287" i="4"/>
  <c r="M286" i="4"/>
  <c r="M282" i="4"/>
  <c r="M281" i="4"/>
  <c r="M280" i="4"/>
  <c r="M285" i="4"/>
  <c r="M274" i="4"/>
  <c r="M273" i="4"/>
  <c r="M269" i="4"/>
  <c r="M268" i="4"/>
  <c r="M267" i="4"/>
  <c r="M272" i="4"/>
  <c r="M261" i="4"/>
  <c r="M260" i="4"/>
  <c r="M256" i="4"/>
  <c r="M255" i="4"/>
  <c r="M254" i="4"/>
  <c r="M259" i="4"/>
  <c r="M248" i="4"/>
  <c r="M247" i="4"/>
  <c r="M246" i="4"/>
  <c r="M243" i="4"/>
  <c r="M242" i="4"/>
  <c r="M241" i="4"/>
  <c r="M235" i="4"/>
  <c r="M234" i="4"/>
  <c r="M233" i="4"/>
  <c r="M230" i="4"/>
  <c r="M229" i="4"/>
  <c r="M228" i="4"/>
  <c r="M232" i="4"/>
  <c r="M217" i="4"/>
  <c r="M216" i="4"/>
  <c r="M222" i="4"/>
  <c r="M221" i="4"/>
  <c r="M215" i="4"/>
  <c r="M220" i="4"/>
  <c r="M201" i="4"/>
  <c r="M131" i="4"/>
  <c r="M130" i="4"/>
  <c r="M129" i="4"/>
  <c r="M126" i="4"/>
  <c r="M125" i="4"/>
  <c r="M124" i="4"/>
  <c r="M118" i="4"/>
  <c r="M116" i="4"/>
  <c r="M113" i="4"/>
  <c r="M112" i="4"/>
  <c r="M111" i="4"/>
  <c r="M117" i="4"/>
  <c r="M105" i="4"/>
  <c r="M104" i="4"/>
  <c r="M103" i="4"/>
  <c r="M100" i="4"/>
  <c r="M99" i="4"/>
  <c r="M98" i="4"/>
  <c r="M92" i="4"/>
  <c r="M91" i="4"/>
  <c r="M90" i="4"/>
  <c r="M87" i="4"/>
  <c r="M86" i="4"/>
  <c r="M85" i="4"/>
  <c r="M79" i="4"/>
  <c r="M78" i="4"/>
  <c r="M77" i="4"/>
  <c r="M74" i="4"/>
  <c r="M73" i="4"/>
  <c r="M72" i="4"/>
  <c r="M66" i="4"/>
  <c r="M65" i="4"/>
  <c r="M64" i="4"/>
  <c r="M63" i="4"/>
  <c r="M60" i="4"/>
  <c r="M59" i="4"/>
  <c r="M58" i="4"/>
  <c r="M52" i="4"/>
  <c r="M51" i="4"/>
  <c r="M50" i="4"/>
  <c r="M47" i="4"/>
  <c r="M46" i="4"/>
  <c r="M45" i="4"/>
  <c r="M34" i="4"/>
  <c r="M33" i="4"/>
  <c r="M39" i="4"/>
  <c r="M38" i="4"/>
  <c r="M37" i="4"/>
  <c r="M32" i="4"/>
  <c r="M26" i="4"/>
  <c r="M25" i="4"/>
  <c r="M24" i="4"/>
  <c r="M21" i="4"/>
  <c r="M20" i="4"/>
  <c r="M19" i="4"/>
  <c r="W4" i="1"/>
  <c r="M22" i="4" s="1"/>
  <c r="W5" i="1"/>
  <c r="M35" i="4" s="1"/>
  <c r="W6" i="1"/>
  <c r="M48" i="4" s="1"/>
  <c r="W7" i="1"/>
  <c r="M61" i="4" s="1"/>
  <c r="W8" i="1"/>
  <c r="M75" i="4" s="1"/>
  <c r="W9" i="1"/>
  <c r="M88" i="4" s="1"/>
  <c r="W10" i="1"/>
  <c r="M101" i="4" s="1"/>
  <c r="W11" i="1"/>
  <c r="M114" i="4" s="1"/>
  <c r="W12" i="1"/>
  <c r="M127" i="4" s="1"/>
  <c r="W13" i="1"/>
  <c r="M140" i="4" s="1"/>
  <c r="W14" i="1"/>
  <c r="M153" i="4" s="1"/>
  <c r="W15" i="1"/>
  <c r="M166" i="4" s="1"/>
  <c r="W16" i="1"/>
  <c r="W17" i="1"/>
  <c r="M192" i="4" s="1"/>
  <c r="W18" i="1"/>
  <c r="W19" i="1"/>
  <c r="M218" i="4" s="1"/>
  <c r="W20" i="1"/>
  <c r="M231" i="4" s="1"/>
  <c r="W21" i="1"/>
  <c r="M244" i="4" s="1"/>
  <c r="W22" i="1"/>
  <c r="M257" i="4" s="1"/>
  <c r="W23" i="1"/>
  <c r="M270" i="4" s="1"/>
  <c r="W24" i="1"/>
  <c r="M283" i="4" s="1"/>
  <c r="W25" i="1"/>
  <c r="M296" i="4" s="1"/>
  <c r="W26" i="1"/>
  <c r="M309" i="4" s="1"/>
  <c r="W27" i="1"/>
  <c r="M322" i="4" s="1"/>
  <c r="W28" i="1"/>
  <c r="M335" i="4" s="1"/>
  <c r="W29" i="1"/>
  <c r="M348" i="4" s="1"/>
  <c r="W30" i="1"/>
  <c r="M361" i="4" s="1"/>
  <c r="W31" i="1"/>
  <c r="M374" i="4" s="1"/>
  <c r="W32" i="1"/>
  <c r="M387" i="4" s="1"/>
  <c r="W33" i="1"/>
  <c r="M400" i="4" s="1"/>
  <c r="W34" i="1"/>
  <c r="M413" i="4" s="1"/>
  <c r="W35" i="1"/>
  <c r="M426" i="4" s="1"/>
  <c r="W36" i="1"/>
  <c r="M439" i="4" s="1"/>
  <c r="W37" i="1"/>
  <c r="M452" i="4" s="1"/>
  <c r="W38" i="1"/>
  <c r="M465" i="4" s="1"/>
  <c r="W39" i="1"/>
  <c r="M478" i="4" s="1"/>
  <c r="W40" i="1"/>
  <c r="M491" i="4" s="1"/>
  <c r="W41" i="1"/>
  <c r="M504" i="4" s="1"/>
  <c r="W42" i="1"/>
  <c r="M517" i="4" s="1"/>
  <c r="W43" i="1"/>
  <c r="M530" i="4" s="1"/>
  <c r="W44" i="1"/>
  <c r="M543" i="4" s="1"/>
  <c r="W45" i="1"/>
  <c r="M556" i="4" s="1"/>
  <c r="W46" i="1"/>
  <c r="M569" i="4" s="1"/>
  <c r="W47" i="1"/>
  <c r="M582" i="4" s="1"/>
  <c r="W48" i="1"/>
  <c r="M595" i="4" s="1"/>
  <c r="W49" i="1"/>
  <c r="M608" i="4" s="1"/>
  <c r="W50" i="1"/>
  <c r="M621" i="4" s="1"/>
  <c r="W51" i="1"/>
  <c r="M634" i="4" s="1"/>
  <c r="W52" i="1"/>
  <c r="M647" i="4" s="1"/>
  <c r="W53" i="1"/>
  <c r="M660" i="4" s="1"/>
  <c r="W54" i="1"/>
  <c r="M673" i="4" s="1"/>
  <c r="W55" i="1"/>
  <c r="M686" i="4" s="1"/>
  <c r="W56" i="1"/>
  <c r="M699" i="4" s="1"/>
  <c r="W57" i="1"/>
  <c r="M712" i="4" s="1"/>
  <c r="W58" i="1"/>
  <c r="M725" i="4" s="1"/>
  <c r="W59" i="1"/>
  <c r="M738" i="4" s="1"/>
  <c r="W60" i="1"/>
  <c r="M751" i="4" s="1"/>
  <c r="W61" i="1"/>
  <c r="M764" i="4" s="1"/>
  <c r="W62" i="1"/>
  <c r="M777" i="4" s="1"/>
  <c r="W63" i="1"/>
  <c r="M790" i="4" s="1"/>
  <c r="W64" i="1"/>
  <c r="M803" i="4" s="1"/>
  <c r="W65" i="1"/>
  <c r="M816" i="4" s="1"/>
  <c r="W66" i="1"/>
  <c r="M829" i="4" s="1"/>
  <c r="W67" i="1"/>
  <c r="M842" i="4" s="1"/>
  <c r="W68" i="1"/>
  <c r="M855" i="4" s="1"/>
  <c r="W69" i="1"/>
  <c r="M868" i="4" s="1"/>
  <c r="W70" i="1"/>
  <c r="M881" i="4" s="1"/>
  <c r="W71" i="1"/>
  <c r="M894" i="4" s="1"/>
  <c r="W72" i="1"/>
  <c r="M907" i="4" s="1"/>
  <c r="W73" i="1"/>
  <c r="M920" i="4" s="1"/>
  <c r="W74" i="1"/>
  <c r="M933" i="4" s="1"/>
  <c r="W75" i="1"/>
  <c r="M946" i="4" s="1"/>
  <c r="W76" i="1"/>
  <c r="M959" i="4" s="1"/>
  <c r="W77" i="1"/>
  <c r="M972" i="4" s="1"/>
  <c r="W78" i="1"/>
  <c r="M985" i="4" s="1"/>
  <c r="W79" i="1"/>
  <c r="M998" i="4" s="1"/>
  <c r="W80" i="1"/>
  <c r="M1011" i="4" s="1"/>
  <c r="W81" i="1"/>
  <c r="M1024" i="4" s="1"/>
  <c r="W82" i="1"/>
  <c r="M1037" i="4" s="1"/>
  <c r="W83" i="1"/>
  <c r="M1050" i="4" s="1"/>
  <c r="W84" i="1"/>
  <c r="M1063" i="4" s="1"/>
  <c r="W85" i="1"/>
  <c r="M1076" i="4" s="1"/>
  <c r="W86" i="1"/>
  <c r="M1089" i="4" s="1"/>
  <c r="W87" i="1"/>
  <c r="M1102" i="4" s="1"/>
  <c r="W3" i="1"/>
  <c r="M9" i="4" s="1"/>
  <c r="AK1089" i="4" l="1"/>
  <c r="M175" i="4"/>
  <c r="G623" i="4"/>
  <c r="K88" i="1"/>
  <c r="S4" i="1"/>
  <c r="G18" i="4" s="1"/>
  <c r="S5" i="1"/>
  <c r="G31" i="4" s="1"/>
  <c r="S6" i="1"/>
  <c r="G44" i="4" s="1"/>
  <c r="S7" i="1"/>
  <c r="G57" i="4" s="1"/>
  <c r="S8" i="1"/>
  <c r="G71" i="4" s="1"/>
  <c r="S9" i="1"/>
  <c r="G84" i="4" s="1"/>
  <c r="S10" i="1"/>
  <c r="G97" i="4" s="1"/>
  <c r="S11" i="1"/>
  <c r="G110" i="4" s="1"/>
  <c r="S12" i="1"/>
  <c r="G123" i="4" s="1"/>
  <c r="S13" i="1"/>
  <c r="G136" i="4" s="1"/>
  <c r="S14" i="1"/>
  <c r="G149" i="4" s="1"/>
  <c r="S15" i="1"/>
  <c r="G162" i="4" s="1"/>
  <c r="S16" i="1"/>
  <c r="G175" i="4" s="1"/>
  <c r="S17" i="1"/>
  <c r="G188" i="4" s="1"/>
  <c r="S18" i="1"/>
  <c r="G201" i="4" s="1"/>
  <c r="S19" i="1"/>
  <c r="G214" i="4" s="1"/>
  <c r="S20" i="1"/>
  <c r="G227" i="4" s="1"/>
  <c r="S21" i="1"/>
  <c r="G240" i="4" s="1"/>
  <c r="S22" i="1"/>
  <c r="G253" i="4" s="1"/>
  <c r="S23" i="1"/>
  <c r="G266" i="4" s="1"/>
  <c r="S24" i="1"/>
  <c r="G279" i="4" s="1"/>
  <c r="S25" i="1"/>
  <c r="G292" i="4" s="1"/>
  <c r="S26" i="1"/>
  <c r="G305" i="4" s="1"/>
  <c r="S27" i="1"/>
  <c r="G318" i="4" s="1"/>
  <c r="S28" i="1"/>
  <c r="G331" i="4" s="1"/>
  <c r="S29" i="1"/>
  <c r="G344" i="4" s="1"/>
  <c r="S30" i="1"/>
  <c r="G357" i="4" s="1"/>
  <c r="S31" i="1"/>
  <c r="G370" i="4" s="1"/>
  <c r="S32" i="1"/>
  <c r="G383" i="4" s="1"/>
  <c r="S33" i="1"/>
  <c r="G396" i="4" s="1"/>
  <c r="S34" i="1"/>
  <c r="G409" i="4" s="1"/>
  <c r="S35" i="1"/>
  <c r="G422" i="4" s="1"/>
  <c r="S36" i="1"/>
  <c r="G435" i="4" s="1"/>
  <c r="S37" i="1"/>
  <c r="G448" i="4" s="1"/>
  <c r="S38" i="1"/>
  <c r="G461" i="4" s="1"/>
  <c r="S39" i="1"/>
  <c r="G474" i="4" s="1"/>
  <c r="S40" i="1"/>
  <c r="G487" i="4" s="1"/>
  <c r="S41" i="1"/>
  <c r="G500" i="4" s="1"/>
  <c r="S42" i="1"/>
  <c r="G513" i="4" s="1"/>
  <c r="S43" i="1"/>
  <c r="G526" i="4" s="1"/>
  <c r="S44" i="1"/>
  <c r="G539" i="4" s="1"/>
  <c r="S45" i="1"/>
  <c r="G552" i="4" s="1"/>
  <c r="S46" i="1"/>
  <c r="G565" i="4" s="1"/>
  <c r="S47" i="1"/>
  <c r="G578" i="4" s="1"/>
  <c r="S48" i="1"/>
  <c r="G591" i="4" s="1"/>
  <c r="S49" i="1"/>
  <c r="G604" i="4" s="1"/>
  <c r="S50" i="1"/>
  <c r="G617" i="4" s="1"/>
  <c r="S51" i="1"/>
  <c r="G630" i="4" s="1"/>
  <c r="S52" i="1"/>
  <c r="G643" i="4" s="1"/>
  <c r="S53" i="1"/>
  <c r="G656" i="4" s="1"/>
  <c r="S54" i="1"/>
  <c r="G669" i="4" s="1"/>
  <c r="S55" i="1"/>
  <c r="G682" i="4" s="1"/>
  <c r="S56" i="1"/>
  <c r="G695" i="4" s="1"/>
  <c r="S57" i="1"/>
  <c r="G708" i="4" s="1"/>
  <c r="S58" i="1"/>
  <c r="G721" i="4" s="1"/>
  <c r="S59" i="1"/>
  <c r="G734" i="4" s="1"/>
  <c r="S60" i="1"/>
  <c r="G747" i="4" s="1"/>
  <c r="S61" i="1"/>
  <c r="G760" i="4" s="1"/>
  <c r="S62" i="1"/>
  <c r="G773" i="4" s="1"/>
  <c r="S63" i="1"/>
  <c r="G786" i="4" s="1"/>
  <c r="S64" i="1"/>
  <c r="G799" i="4" s="1"/>
  <c r="S65" i="1"/>
  <c r="G812" i="4" s="1"/>
  <c r="S66" i="1"/>
  <c r="G825" i="4" s="1"/>
  <c r="S67" i="1"/>
  <c r="G838" i="4" s="1"/>
  <c r="S68" i="1"/>
  <c r="G851" i="4" s="1"/>
  <c r="S69" i="1"/>
  <c r="G864" i="4" s="1"/>
  <c r="S70" i="1"/>
  <c r="G877" i="4" s="1"/>
  <c r="S71" i="1"/>
  <c r="G890" i="4" s="1"/>
  <c r="S72" i="1"/>
  <c r="G903" i="4" s="1"/>
  <c r="S73" i="1"/>
  <c r="G916" i="4" s="1"/>
  <c r="S74" i="1"/>
  <c r="G929" i="4" s="1"/>
  <c r="S75" i="1"/>
  <c r="G942" i="4" s="1"/>
  <c r="S76" i="1"/>
  <c r="G955" i="4" s="1"/>
  <c r="S77" i="1"/>
  <c r="G968" i="4" s="1"/>
  <c r="S78" i="1"/>
  <c r="G981" i="4" s="1"/>
  <c r="S79" i="1"/>
  <c r="G994" i="4" s="1"/>
  <c r="S80" i="1"/>
  <c r="G1007" i="4" s="1"/>
  <c r="S81" i="1"/>
  <c r="G1020" i="4" s="1"/>
  <c r="S82" i="1"/>
  <c r="G1033" i="4" s="1"/>
  <c r="S83" i="1"/>
  <c r="G1046" i="4" s="1"/>
  <c r="S84" i="1"/>
  <c r="G1059" i="4" s="1"/>
  <c r="S85" i="1"/>
  <c r="G1072" i="4" s="1"/>
  <c r="S86" i="1"/>
  <c r="G1085" i="4" s="1"/>
  <c r="S87" i="1"/>
  <c r="G1098" i="4" s="1"/>
  <c r="S3" i="1"/>
  <c r="G5" i="4" s="1"/>
  <c r="C2" i="8" l="1"/>
  <c r="E6" i="8" s="1"/>
  <c r="AA1" i="1"/>
  <c r="AJ1" i="1" s="1"/>
  <c r="AS1" i="1" s="1"/>
  <c r="BB1" i="1" s="1"/>
  <c r="AK1" i="1"/>
  <c r="AT1" i="1" s="1"/>
  <c r="BC1" i="1" s="1"/>
  <c r="AA2" i="1"/>
  <c r="AJ2" i="1" s="1"/>
  <c r="AS2" i="1" s="1"/>
  <c r="BB2" i="1" s="1"/>
  <c r="E24" i="8" l="1"/>
  <c r="E16" i="8"/>
  <c r="E8" i="8"/>
  <c r="E29" i="8"/>
  <c r="E21" i="8"/>
  <c r="AK2" i="1" s="1"/>
  <c r="E13" i="8"/>
  <c r="E5" i="8"/>
  <c r="E28" i="8"/>
  <c r="E20" i="8"/>
  <c r="E12" i="8"/>
  <c r="AT2" i="1" s="1"/>
  <c r="E4" i="8"/>
  <c r="E25" i="8"/>
  <c r="E17" i="8"/>
  <c r="E9" i="8"/>
  <c r="E2" i="8"/>
  <c r="E27" i="8"/>
  <c r="E23" i="8"/>
  <c r="E19" i="8"/>
  <c r="E15" i="8"/>
  <c r="E11" i="8"/>
  <c r="E7" i="8"/>
  <c r="E3" i="8"/>
  <c r="E30" i="8"/>
  <c r="E26" i="8"/>
  <c r="BM2" i="1" s="1"/>
  <c r="E22" i="8"/>
  <c r="E18" i="8"/>
  <c r="E14" i="8"/>
  <c r="E10" i="8"/>
  <c r="F83" i="4"/>
  <c r="Y83" i="4" s="1"/>
  <c r="F70" i="4"/>
  <c r="G70" i="4" s="1"/>
  <c r="B15" i="4"/>
  <c r="B28" i="4"/>
  <c r="B41" i="4"/>
  <c r="B54" i="4"/>
  <c r="B68" i="4"/>
  <c r="B81" i="4"/>
  <c r="B94" i="4"/>
  <c r="G26" i="4"/>
  <c r="G24" i="4"/>
  <c r="G22" i="4"/>
  <c r="G21" i="4"/>
  <c r="G20" i="4"/>
  <c r="G19" i="4"/>
  <c r="F23" i="4"/>
  <c r="F17" i="4"/>
  <c r="G17" i="4" s="1"/>
  <c r="F16" i="4"/>
  <c r="AB2" i="1" l="1"/>
  <c r="BC2" i="1"/>
  <c r="BC8" i="1" s="1"/>
  <c r="AE71" i="4" s="1"/>
  <c r="AT7" i="1"/>
  <c r="Y57" i="4" s="1"/>
  <c r="AT11" i="1"/>
  <c r="Y110" i="4" s="1"/>
  <c r="AT15" i="1"/>
  <c r="Y162" i="4" s="1"/>
  <c r="AT19" i="1"/>
  <c r="Y214" i="4" s="1"/>
  <c r="AT23" i="1"/>
  <c r="Y266" i="4" s="1"/>
  <c r="AT27" i="1"/>
  <c r="Y318" i="4" s="1"/>
  <c r="AT31" i="1"/>
  <c r="Y370" i="4" s="1"/>
  <c r="AT35" i="1"/>
  <c r="Y422" i="4" s="1"/>
  <c r="AT39" i="1"/>
  <c r="Y474" i="4" s="1"/>
  <c r="AT43" i="1"/>
  <c r="Y526" i="4" s="1"/>
  <c r="AT47" i="1"/>
  <c r="Y578" i="4" s="1"/>
  <c r="AT51" i="1"/>
  <c r="Y630" i="4" s="1"/>
  <c r="AT55" i="1"/>
  <c r="Y682" i="4" s="1"/>
  <c r="AT59" i="1"/>
  <c r="Y734" i="4" s="1"/>
  <c r="AT63" i="1"/>
  <c r="Y786" i="4" s="1"/>
  <c r="AT67" i="1"/>
  <c r="Y838" i="4" s="1"/>
  <c r="AT71" i="1"/>
  <c r="Y890" i="4" s="1"/>
  <c r="AT75" i="1"/>
  <c r="Y942" i="4" s="1"/>
  <c r="AT79" i="1"/>
  <c r="Y994" i="4" s="1"/>
  <c r="AT83" i="1"/>
  <c r="Y1046" i="4" s="1"/>
  <c r="AT87" i="1"/>
  <c r="Y1098" i="4" s="1"/>
  <c r="AT8" i="1"/>
  <c r="Y71" i="4" s="1"/>
  <c r="AT16" i="1"/>
  <c r="Y175" i="4" s="1"/>
  <c r="AT24" i="1"/>
  <c r="Y279" i="4" s="1"/>
  <c r="AT32" i="1"/>
  <c r="Y383" i="4" s="1"/>
  <c r="AT40" i="1"/>
  <c r="Y487" i="4" s="1"/>
  <c r="AT48" i="1"/>
  <c r="Y591" i="4" s="1"/>
  <c r="AT56" i="1"/>
  <c r="Y695" i="4" s="1"/>
  <c r="AT64" i="1"/>
  <c r="Y799" i="4" s="1"/>
  <c r="AT68" i="1"/>
  <c r="Y851" i="4" s="1"/>
  <c r="AT80" i="1"/>
  <c r="Y1007" i="4" s="1"/>
  <c r="AT3" i="1"/>
  <c r="Y5" i="4" s="1"/>
  <c r="AT13" i="1"/>
  <c r="Y136" i="4" s="1"/>
  <c r="AT21" i="1"/>
  <c r="Y240" i="4" s="1"/>
  <c r="AT29" i="1"/>
  <c r="Y344" i="4" s="1"/>
  <c r="AT37" i="1"/>
  <c r="Y448" i="4" s="1"/>
  <c r="AT45" i="1"/>
  <c r="Y552" i="4" s="1"/>
  <c r="AT53" i="1"/>
  <c r="Y656" i="4" s="1"/>
  <c r="AT61" i="1"/>
  <c r="Y760" i="4" s="1"/>
  <c r="AT69" i="1"/>
  <c r="Y864" i="4" s="1"/>
  <c r="AT77" i="1"/>
  <c r="Y968" i="4" s="1"/>
  <c r="AT85" i="1"/>
  <c r="Y1072" i="4" s="1"/>
  <c r="AT5" i="1"/>
  <c r="Y31" i="4" s="1"/>
  <c r="AT9" i="1"/>
  <c r="Y84" i="4" s="1"/>
  <c r="AT17" i="1"/>
  <c r="Y188" i="4" s="1"/>
  <c r="AT25" i="1"/>
  <c r="Y292" i="4" s="1"/>
  <c r="AT33" i="1"/>
  <c r="Y396" i="4" s="1"/>
  <c r="AT41" i="1"/>
  <c r="Y500" i="4" s="1"/>
  <c r="AT49" i="1"/>
  <c r="Y604" i="4" s="1"/>
  <c r="AT57" i="1"/>
  <c r="Y708" i="4" s="1"/>
  <c r="AT65" i="1"/>
  <c r="Y812" i="4" s="1"/>
  <c r="AT73" i="1"/>
  <c r="Y916" i="4" s="1"/>
  <c r="AT81" i="1"/>
  <c r="Y1020" i="4" s="1"/>
  <c r="AT6" i="1"/>
  <c r="Y44" i="4" s="1"/>
  <c r="AT10" i="1"/>
  <c r="Y97" i="4" s="1"/>
  <c r="AT14" i="1"/>
  <c r="Y149" i="4" s="1"/>
  <c r="AT18" i="1"/>
  <c r="Y201" i="4" s="1"/>
  <c r="AT22" i="1"/>
  <c r="Y253" i="4" s="1"/>
  <c r="AT26" i="1"/>
  <c r="Y305" i="4" s="1"/>
  <c r="AT30" i="1"/>
  <c r="Y357" i="4" s="1"/>
  <c r="AT34" i="1"/>
  <c r="Y409" i="4" s="1"/>
  <c r="AT38" i="1"/>
  <c r="Y461" i="4" s="1"/>
  <c r="AT42" i="1"/>
  <c r="Y513" i="4" s="1"/>
  <c r="AT46" i="1"/>
  <c r="Y565" i="4" s="1"/>
  <c r="AT50" i="1"/>
  <c r="Y617" i="4" s="1"/>
  <c r="AT54" i="1"/>
  <c r="Y669" i="4" s="1"/>
  <c r="AT58" i="1"/>
  <c r="Y721" i="4" s="1"/>
  <c r="AT62" i="1"/>
  <c r="Y773" i="4" s="1"/>
  <c r="AT66" i="1"/>
  <c r="Y825" i="4" s="1"/>
  <c r="AT70" i="1"/>
  <c r="Y877" i="4" s="1"/>
  <c r="AT74" i="1"/>
  <c r="Y929" i="4" s="1"/>
  <c r="AT78" i="1"/>
  <c r="Y981" i="4" s="1"/>
  <c r="AT82" i="1"/>
  <c r="Y1033" i="4" s="1"/>
  <c r="AT86" i="1"/>
  <c r="Y1085" i="4" s="1"/>
  <c r="AT4" i="1"/>
  <c r="Y18" i="4" s="1"/>
  <c r="AT12" i="1"/>
  <c r="Y123" i="4" s="1"/>
  <c r="AT20" i="1"/>
  <c r="Y227" i="4" s="1"/>
  <c r="AT28" i="1"/>
  <c r="Y331" i="4" s="1"/>
  <c r="AT36" i="1"/>
  <c r="Y435" i="4" s="1"/>
  <c r="AT44" i="1"/>
  <c r="Y539" i="4" s="1"/>
  <c r="AT52" i="1"/>
  <c r="Y643" i="4" s="1"/>
  <c r="AT60" i="1"/>
  <c r="Y747" i="4" s="1"/>
  <c r="AT72" i="1"/>
  <c r="Y903" i="4" s="1"/>
  <c r="AT76" i="1"/>
  <c r="Y955" i="4" s="1"/>
  <c r="AT84" i="1"/>
  <c r="Y1059" i="4" s="1"/>
  <c r="BC20" i="1"/>
  <c r="AE227" i="4" s="1"/>
  <c r="BC28" i="1"/>
  <c r="AE331" i="4" s="1"/>
  <c r="BC52" i="1"/>
  <c r="AE643" i="4" s="1"/>
  <c r="BC60" i="1"/>
  <c r="AE747" i="4" s="1"/>
  <c r="BC84" i="1"/>
  <c r="AE1059" i="4" s="1"/>
  <c r="BC5" i="1"/>
  <c r="AE31" i="4" s="1"/>
  <c r="BC29" i="1"/>
  <c r="AE344" i="4" s="1"/>
  <c r="BC37" i="1"/>
  <c r="AE448" i="4" s="1"/>
  <c r="BC61" i="1"/>
  <c r="AE760" i="4" s="1"/>
  <c r="BC69" i="1"/>
  <c r="AE864" i="4" s="1"/>
  <c r="BC14" i="1"/>
  <c r="AE149" i="4" s="1"/>
  <c r="BC30" i="1"/>
  <c r="AE357" i="4" s="1"/>
  <c r="BC78" i="1"/>
  <c r="AE981" i="4" s="1"/>
  <c r="BC11" i="1"/>
  <c r="AE110" i="4" s="1"/>
  <c r="BC59" i="1"/>
  <c r="AE734" i="4" s="1"/>
  <c r="BC75" i="1"/>
  <c r="AE942" i="4" s="1"/>
  <c r="BC74" i="1"/>
  <c r="AE929" i="4" s="1"/>
  <c r="BC31" i="1"/>
  <c r="AE370" i="4" s="1"/>
  <c r="BC66" i="1"/>
  <c r="AE825" i="4" s="1"/>
  <c r="BC7" i="1"/>
  <c r="AE57" i="4" s="1"/>
  <c r="BC63" i="1"/>
  <c r="AE786" i="4" s="1"/>
  <c r="AE23" i="4"/>
  <c r="AK23" i="4"/>
  <c r="AK5" i="1"/>
  <c r="S31" i="4" s="1"/>
  <c r="AK9" i="1"/>
  <c r="S84" i="4" s="1"/>
  <c r="AK13" i="1"/>
  <c r="S136" i="4" s="1"/>
  <c r="AK17" i="1"/>
  <c r="S188" i="4" s="1"/>
  <c r="AK21" i="1"/>
  <c r="S240" i="4" s="1"/>
  <c r="AK25" i="1"/>
  <c r="S292" i="4" s="1"/>
  <c r="AK29" i="1"/>
  <c r="S344" i="4" s="1"/>
  <c r="AK33" i="1"/>
  <c r="S396" i="4" s="1"/>
  <c r="AK37" i="1"/>
  <c r="S448" i="4" s="1"/>
  <c r="AK41" i="1"/>
  <c r="S500" i="4" s="1"/>
  <c r="AK45" i="1"/>
  <c r="S552" i="4" s="1"/>
  <c r="AK49" i="1"/>
  <c r="S604" i="4" s="1"/>
  <c r="AK53" i="1"/>
  <c r="S656" i="4" s="1"/>
  <c r="AK57" i="1"/>
  <c r="S708" i="4" s="1"/>
  <c r="AK61" i="1"/>
  <c r="S760" i="4" s="1"/>
  <c r="AK65" i="1"/>
  <c r="S812" i="4" s="1"/>
  <c r="AK69" i="1"/>
  <c r="S864" i="4" s="1"/>
  <c r="AK73" i="1"/>
  <c r="S916" i="4" s="1"/>
  <c r="AK77" i="1"/>
  <c r="S968" i="4" s="1"/>
  <c r="AK81" i="1"/>
  <c r="S1020" i="4" s="1"/>
  <c r="AK85" i="1"/>
  <c r="S1072" i="4" s="1"/>
  <c r="AK7" i="1"/>
  <c r="S57" i="4" s="1"/>
  <c r="AK12" i="1"/>
  <c r="S123" i="4" s="1"/>
  <c r="AK18" i="1"/>
  <c r="S201" i="4" s="1"/>
  <c r="AK23" i="1"/>
  <c r="S266" i="4" s="1"/>
  <c r="AK28" i="1"/>
  <c r="S331" i="4" s="1"/>
  <c r="AK34" i="1"/>
  <c r="S409" i="4" s="1"/>
  <c r="AK39" i="1"/>
  <c r="S474" i="4" s="1"/>
  <c r="AK44" i="1"/>
  <c r="S539" i="4" s="1"/>
  <c r="AK50" i="1"/>
  <c r="S617" i="4" s="1"/>
  <c r="AK55" i="1"/>
  <c r="S682" i="4" s="1"/>
  <c r="AK60" i="1"/>
  <c r="S747" i="4" s="1"/>
  <c r="AK66" i="1"/>
  <c r="S825" i="4" s="1"/>
  <c r="AK71" i="1"/>
  <c r="S890" i="4" s="1"/>
  <c r="AK76" i="1"/>
  <c r="S955" i="4" s="1"/>
  <c r="AK82" i="1"/>
  <c r="S1033" i="4" s="1"/>
  <c r="AK87" i="1"/>
  <c r="S1098" i="4" s="1"/>
  <c r="AK4" i="1"/>
  <c r="S18" i="4" s="1"/>
  <c r="AK10" i="1"/>
  <c r="S97" i="4" s="1"/>
  <c r="AK15" i="1"/>
  <c r="S162" i="4" s="1"/>
  <c r="AK20" i="1"/>
  <c r="S227" i="4" s="1"/>
  <c r="AK26" i="1"/>
  <c r="S305" i="4" s="1"/>
  <c r="AK31" i="1"/>
  <c r="S370" i="4" s="1"/>
  <c r="AK36" i="1"/>
  <c r="S435" i="4" s="1"/>
  <c r="AK42" i="1"/>
  <c r="S513" i="4" s="1"/>
  <c r="AK47" i="1"/>
  <c r="S578" i="4" s="1"/>
  <c r="AK52" i="1"/>
  <c r="S643" i="4" s="1"/>
  <c r="AK58" i="1"/>
  <c r="S721" i="4" s="1"/>
  <c r="AK63" i="1"/>
  <c r="S786" i="4" s="1"/>
  <c r="AK68" i="1"/>
  <c r="S851" i="4" s="1"/>
  <c r="AK74" i="1"/>
  <c r="S929" i="4" s="1"/>
  <c r="AK79" i="1"/>
  <c r="S994" i="4" s="1"/>
  <c r="AK84" i="1"/>
  <c r="S1059" i="4" s="1"/>
  <c r="AK8" i="1"/>
  <c r="S71" i="4" s="1"/>
  <c r="AK14" i="1"/>
  <c r="S149" i="4" s="1"/>
  <c r="AK19" i="1"/>
  <c r="S214" i="4" s="1"/>
  <c r="AK24" i="1"/>
  <c r="S279" i="4" s="1"/>
  <c r="AK30" i="1"/>
  <c r="S357" i="4" s="1"/>
  <c r="AK35" i="1"/>
  <c r="S422" i="4" s="1"/>
  <c r="AK40" i="1"/>
  <c r="S487" i="4" s="1"/>
  <c r="AK46" i="1"/>
  <c r="S565" i="4" s="1"/>
  <c r="AK51" i="1"/>
  <c r="S630" i="4" s="1"/>
  <c r="AK56" i="1"/>
  <c r="S695" i="4" s="1"/>
  <c r="AK62" i="1"/>
  <c r="S773" i="4" s="1"/>
  <c r="AK67" i="1"/>
  <c r="S838" i="4" s="1"/>
  <c r="AK72" i="1"/>
  <c r="S903" i="4" s="1"/>
  <c r="AK78" i="1"/>
  <c r="S981" i="4" s="1"/>
  <c r="AK83" i="1"/>
  <c r="S1046" i="4" s="1"/>
  <c r="AK3" i="1"/>
  <c r="S5" i="4" s="1"/>
  <c r="AK22" i="1"/>
  <c r="S253" i="4" s="1"/>
  <c r="AK43" i="1"/>
  <c r="S526" i="4" s="1"/>
  <c r="AK64" i="1"/>
  <c r="S799" i="4" s="1"/>
  <c r="AK86" i="1"/>
  <c r="S1085" i="4" s="1"/>
  <c r="AK6" i="1"/>
  <c r="S44" i="4" s="1"/>
  <c r="AK48" i="1"/>
  <c r="S591" i="4" s="1"/>
  <c r="AK11" i="1"/>
  <c r="S110" i="4" s="1"/>
  <c r="AK54" i="1"/>
  <c r="S669" i="4" s="1"/>
  <c r="AK75" i="1"/>
  <c r="S942" i="4" s="1"/>
  <c r="AK16" i="1"/>
  <c r="S175" i="4" s="1"/>
  <c r="AK38" i="1"/>
  <c r="S461" i="4" s="1"/>
  <c r="AK59" i="1"/>
  <c r="S734" i="4" s="1"/>
  <c r="AK80" i="1"/>
  <c r="S1007" i="4" s="1"/>
  <c r="AK27" i="1"/>
  <c r="S318" i="4" s="1"/>
  <c r="AK70" i="1"/>
  <c r="S877" i="4" s="1"/>
  <c r="AK32" i="1"/>
  <c r="S383" i="4" s="1"/>
  <c r="AB6" i="1"/>
  <c r="M44" i="4" s="1"/>
  <c r="AB10" i="1"/>
  <c r="M97" i="4" s="1"/>
  <c r="AB14" i="1"/>
  <c r="M149" i="4" s="1"/>
  <c r="AB18" i="1"/>
  <c r="AB22" i="1"/>
  <c r="M253" i="4" s="1"/>
  <c r="AB26" i="1"/>
  <c r="M305" i="4" s="1"/>
  <c r="AB30" i="1"/>
  <c r="M357" i="4" s="1"/>
  <c r="AB34" i="1"/>
  <c r="M409" i="4" s="1"/>
  <c r="AB38" i="1"/>
  <c r="M461" i="4" s="1"/>
  <c r="AB42" i="1"/>
  <c r="M513" i="4" s="1"/>
  <c r="AB46" i="1"/>
  <c r="M565" i="4" s="1"/>
  <c r="AB50" i="1"/>
  <c r="M617" i="4" s="1"/>
  <c r="AB54" i="1"/>
  <c r="M669" i="4" s="1"/>
  <c r="AB58" i="1"/>
  <c r="M721" i="4" s="1"/>
  <c r="AB62" i="1"/>
  <c r="M773" i="4" s="1"/>
  <c r="AB66" i="1"/>
  <c r="M825" i="4" s="1"/>
  <c r="AB70" i="1"/>
  <c r="M877" i="4" s="1"/>
  <c r="AB74" i="1"/>
  <c r="M929" i="4" s="1"/>
  <c r="AB78" i="1"/>
  <c r="M981" i="4" s="1"/>
  <c r="AB82" i="1"/>
  <c r="M1033" i="4" s="1"/>
  <c r="AB86" i="1"/>
  <c r="M1085" i="4" s="1"/>
  <c r="AB4" i="1"/>
  <c r="M18" i="4" s="1"/>
  <c r="AB9" i="1"/>
  <c r="M84" i="4" s="1"/>
  <c r="AB15" i="1"/>
  <c r="M162" i="4" s="1"/>
  <c r="AB20" i="1"/>
  <c r="M227" i="4" s="1"/>
  <c r="AB25" i="1"/>
  <c r="M292" i="4" s="1"/>
  <c r="AB31" i="1"/>
  <c r="M370" i="4" s="1"/>
  <c r="AB36" i="1"/>
  <c r="M435" i="4" s="1"/>
  <c r="AB41" i="1"/>
  <c r="M500" i="4" s="1"/>
  <c r="AB47" i="1"/>
  <c r="M578" i="4" s="1"/>
  <c r="AB52" i="1"/>
  <c r="M643" i="4" s="1"/>
  <c r="AB57" i="1"/>
  <c r="M708" i="4" s="1"/>
  <c r="AB63" i="1"/>
  <c r="M786" i="4" s="1"/>
  <c r="AB68" i="1"/>
  <c r="M851" i="4" s="1"/>
  <c r="AB73" i="1"/>
  <c r="M916" i="4" s="1"/>
  <c r="AB79" i="1"/>
  <c r="M994" i="4" s="1"/>
  <c r="AB84" i="1"/>
  <c r="M1059" i="4" s="1"/>
  <c r="AB5" i="1"/>
  <c r="M31" i="4" s="1"/>
  <c r="AB11" i="1"/>
  <c r="M110" i="4" s="1"/>
  <c r="AB16" i="1"/>
  <c r="AB21" i="1"/>
  <c r="M240" i="4" s="1"/>
  <c r="AB27" i="1"/>
  <c r="M318" i="4" s="1"/>
  <c r="AB32" i="1"/>
  <c r="M383" i="4" s="1"/>
  <c r="AB37" i="1"/>
  <c r="M448" i="4" s="1"/>
  <c r="AB43" i="1"/>
  <c r="M526" i="4" s="1"/>
  <c r="AB48" i="1"/>
  <c r="M591" i="4" s="1"/>
  <c r="AB53" i="1"/>
  <c r="M656" i="4" s="1"/>
  <c r="AB59" i="1"/>
  <c r="M734" i="4" s="1"/>
  <c r="AB64" i="1"/>
  <c r="M799" i="4" s="1"/>
  <c r="AB69" i="1"/>
  <c r="M864" i="4" s="1"/>
  <c r="AB75" i="1"/>
  <c r="M942" i="4" s="1"/>
  <c r="AB80" i="1"/>
  <c r="M1007" i="4" s="1"/>
  <c r="AB85" i="1"/>
  <c r="M1072" i="4" s="1"/>
  <c r="AB8" i="1"/>
  <c r="M71" i="4" s="1"/>
  <c r="AB29" i="1"/>
  <c r="M344" i="4" s="1"/>
  <c r="AB51" i="1"/>
  <c r="M630" i="4" s="1"/>
  <c r="AB83" i="1"/>
  <c r="M1046" i="4" s="1"/>
  <c r="AB23" i="1"/>
  <c r="M266" i="4" s="1"/>
  <c r="AB65" i="1"/>
  <c r="M812" i="4" s="1"/>
  <c r="AB13" i="1"/>
  <c r="M136" i="4" s="1"/>
  <c r="AB35" i="1"/>
  <c r="M422" i="4" s="1"/>
  <c r="AB56" i="1"/>
  <c r="M695" i="4" s="1"/>
  <c r="AB77" i="1"/>
  <c r="M968" i="4" s="1"/>
  <c r="AB7" i="1"/>
  <c r="M57" i="4" s="1"/>
  <c r="AB17" i="1"/>
  <c r="M188" i="4" s="1"/>
  <c r="AB28" i="1"/>
  <c r="M331" i="4" s="1"/>
  <c r="AB39" i="1"/>
  <c r="M474" i="4" s="1"/>
  <c r="AB49" i="1"/>
  <c r="M604" i="4" s="1"/>
  <c r="AB60" i="1"/>
  <c r="M747" i="4" s="1"/>
  <c r="AB71" i="1"/>
  <c r="M890" i="4" s="1"/>
  <c r="AB81" i="1"/>
  <c r="M1020" i="4" s="1"/>
  <c r="AB19" i="1"/>
  <c r="M214" i="4" s="1"/>
  <c r="AB40" i="1"/>
  <c r="M487" i="4" s="1"/>
  <c r="AB61" i="1"/>
  <c r="M760" i="4" s="1"/>
  <c r="AB72" i="1"/>
  <c r="M903" i="4" s="1"/>
  <c r="AB12" i="1"/>
  <c r="M123" i="4" s="1"/>
  <c r="AB33" i="1"/>
  <c r="M396" i="4" s="1"/>
  <c r="AB44" i="1"/>
  <c r="M539" i="4" s="1"/>
  <c r="AB55" i="1"/>
  <c r="M682" i="4" s="1"/>
  <c r="AB76" i="1"/>
  <c r="M955" i="4" s="1"/>
  <c r="AB87" i="1"/>
  <c r="M1098" i="4" s="1"/>
  <c r="AB24" i="1"/>
  <c r="M279" i="4" s="1"/>
  <c r="AB45" i="1"/>
  <c r="M552" i="4" s="1"/>
  <c r="AB67" i="1"/>
  <c r="M838" i="4" s="1"/>
  <c r="AB3" i="1"/>
  <c r="M5" i="4" s="1"/>
  <c r="AE83" i="4"/>
  <c r="G83" i="4"/>
  <c r="M83" i="4"/>
  <c r="S83" i="4"/>
  <c r="AK83" i="4"/>
  <c r="Y70" i="4"/>
  <c r="S70" i="4"/>
  <c r="AK70" i="4"/>
  <c r="M70" i="4"/>
  <c r="AE70" i="4"/>
  <c r="BM17" i="1"/>
  <c r="AK188" i="4" s="1"/>
  <c r="BM18" i="1"/>
  <c r="AK201" i="4" s="1"/>
  <c r="BM19" i="1"/>
  <c r="AK214" i="4" s="1"/>
  <c r="BM20" i="1"/>
  <c r="AK227" i="4" s="1"/>
  <c r="BM21" i="1"/>
  <c r="AK240" i="4" s="1"/>
  <c r="BM22" i="1"/>
  <c r="AK253" i="4" s="1"/>
  <c r="BM23" i="1"/>
  <c r="AK266" i="4" s="1"/>
  <c r="BM24" i="1"/>
  <c r="AK279" i="4" s="1"/>
  <c r="BM25" i="1"/>
  <c r="AK292" i="4" s="1"/>
  <c r="BM26" i="1"/>
  <c r="AK305" i="4" s="1"/>
  <c r="BM27" i="1"/>
  <c r="AK318" i="4" s="1"/>
  <c r="BM28" i="1"/>
  <c r="AK331" i="4" s="1"/>
  <c r="BM29" i="1"/>
  <c r="AK344" i="4" s="1"/>
  <c r="BM30" i="1"/>
  <c r="AK357" i="4" s="1"/>
  <c r="BM31" i="1"/>
  <c r="AK370" i="4" s="1"/>
  <c r="BM32" i="1"/>
  <c r="AK383" i="4" s="1"/>
  <c r="BM33" i="1"/>
  <c r="AK396" i="4" s="1"/>
  <c r="BM34" i="1"/>
  <c r="AK409" i="4" s="1"/>
  <c r="BM35" i="1"/>
  <c r="AK422" i="4" s="1"/>
  <c r="BM36" i="1"/>
  <c r="AK435" i="4" s="1"/>
  <c r="BM37" i="1"/>
  <c r="AK448" i="4" s="1"/>
  <c r="BM38" i="1"/>
  <c r="AK461" i="4" s="1"/>
  <c r="BM39" i="1"/>
  <c r="AK474" i="4" s="1"/>
  <c r="BM40" i="1"/>
  <c r="AK487" i="4" s="1"/>
  <c r="BM41" i="1"/>
  <c r="AK500" i="4" s="1"/>
  <c r="BM42" i="1"/>
  <c r="AK513" i="4" s="1"/>
  <c r="BM43" i="1"/>
  <c r="AK526" i="4" s="1"/>
  <c r="BM44" i="1"/>
  <c r="AK539" i="4" s="1"/>
  <c r="BM45" i="1"/>
  <c r="AK552" i="4" s="1"/>
  <c r="BM46" i="1"/>
  <c r="AK565" i="4" s="1"/>
  <c r="BM47" i="1"/>
  <c r="AK578" i="4" s="1"/>
  <c r="BM48" i="1"/>
  <c r="AK591" i="4" s="1"/>
  <c r="BM49" i="1"/>
  <c r="AK604" i="4" s="1"/>
  <c r="BM50" i="1"/>
  <c r="AK617" i="4" s="1"/>
  <c r="BM51" i="1"/>
  <c r="AK630" i="4" s="1"/>
  <c r="BM52" i="1"/>
  <c r="AK643" i="4" s="1"/>
  <c r="BM53" i="1"/>
  <c r="AK656" i="4" s="1"/>
  <c r="BM54" i="1"/>
  <c r="AK669" i="4" s="1"/>
  <c r="BM55" i="1"/>
  <c r="AK682" i="4" s="1"/>
  <c r="BM56" i="1"/>
  <c r="AK695" i="4" s="1"/>
  <c r="BM57" i="1"/>
  <c r="AK708" i="4" s="1"/>
  <c r="BM58" i="1"/>
  <c r="AK721" i="4" s="1"/>
  <c r="BM59" i="1"/>
  <c r="AK734" i="4" s="1"/>
  <c r="BM60" i="1"/>
  <c r="AK747" i="4" s="1"/>
  <c r="BM61" i="1"/>
  <c r="AK760" i="4" s="1"/>
  <c r="BM62" i="1"/>
  <c r="AK773" i="4" s="1"/>
  <c r="BM63" i="1"/>
  <c r="AK786" i="4" s="1"/>
  <c r="BM64" i="1"/>
  <c r="AK799" i="4" s="1"/>
  <c r="BM65" i="1"/>
  <c r="AK812" i="4" s="1"/>
  <c r="BM66" i="1"/>
  <c r="AK825" i="4" s="1"/>
  <c r="BM67" i="1"/>
  <c r="AK838" i="4" s="1"/>
  <c r="BM68" i="1"/>
  <c r="AK851" i="4" s="1"/>
  <c r="BM69" i="1"/>
  <c r="AK864" i="4" s="1"/>
  <c r="BM70" i="1"/>
  <c r="AK877" i="4" s="1"/>
  <c r="BM71" i="1"/>
  <c r="AK890" i="4" s="1"/>
  <c r="BM72" i="1"/>
  <c r="AK903" i="4" s="1"/>
  <c r="BM73" i="1"/>
  <c r="AK916" i="4" s="1"/>
  <c r="BM74" i="1"/>
  <c r="AK929" i="4" s="1"/>
  <c r="BM75" i="1"/>
  <c r="AK942" i="4" s="1"/>
  <c r="BM76" i="1"/>
  <c r="AK955" i="4" s="1"/>
  <c r="BM77" i="1"/>
  <c r="AK968" i="4" s="1"/>
  <c r="BM78" i="1"/>
  <c r="AK981" i="4" s="1"/>
  <c r="BM79" i="1"/>
  <c r="AK994" i="4" s="1"/>
  <c r="BM80" i="1"/>
  <c r="AK1007" i="4" s="1"/>
  <c r="BM81" i="1"/>
  <c r="AK1020" i="4" s="1"/>
  <c r="BM82" i="1"/>
  <c r="AK1033" i="4" s="1"/>
  <c r="BM83" i="1"/>
  <c r="AK1046" i="4" s="1"/>
  <c r="BM84" i="1"/>
  <c r="AK1059" i="4" s="1"/>
  <c r="BM85" i="1"/>
  <c r="BM86" i="1"/>
  <c r="BM87" i="1"/>
  <c r="AK1098" i="4" s="1"/>
  <c r="BM4" i="1"/>
  <c r="AK18" i="4" s="1"/>
  <c r="BM5" i="1"/>
  <c r="AK31" i="4" s="1"/>
  <c r="BM6" i="1"/>
  <c r="AK44" i="4" s="1"/>
  <c r="BM7" i="1"/>
  <c r="AK57" i="4" s="1"/>
  <c r="BM8" i="1"/>
  <c r="AK71" i="4" s="1"/>
  <c r="BM9" i="1"/>
  <c r="AK84" i="4" s="1"/>
  <c r="BM10" i="1"/>
  <c r="AK97" i="4" s="1"/>
  <c r="BM11" i="1"/>
  <c r="AK110" i="4" s="1"/>
  <c r="BM12" i="1"/>
  <c r="AK123" i="4" s="1"/>
  <c r="BM13" i="1"/>
  <c r="AK136" i="4" s="1"/>
  <c r="BM14" i="1"/>
  <c r="AK149" i="4" s="1"/>
  <c r="BM15" i="1"/>
  <c r="AK162" i="4" s="1"/>
  <c r="BM16" i="1"/>
  <c r="AK175" i="4" s="1"/>
  <c r="BM3" i="1"/>
  <c r="AK5" i="4" s="1"/>
  <c r="BC39" i="1" l="1"/>
  <c r="AE474" i="4" s="1"/>
  <c r="BC79" i="1"/>
  <c r="AE994" i="4" s="1"/>
  <c r="BC10" i="1"/>
  <c r="AE97" i="4" s="1"/>
  <c r="BC27" i="1"/>
  <c r="AE318" i="4" s="1"/>
  <c r="BC46" i="1"/>
  <c r="AE565" i="4" s="1"/>
  <c r="BC77" i="1"/>
  <c r="AE968" i="4" s="1"/>
  <c r="BC45" i="1"/>
  <c r="AE552" i="4" s="1"/>
  <c r="BC13" i="1"/>
  <c r="AE136" i="4" s="1"/>
  <c r="BC68" i="1"/>
  <c r="AE851" i="4" s="1"/>
  <c r="BC36" i="1"/>
  <c r="AE435" i="4" s="1"/>
  <c r="BC4" i="1"/>
  <c r="AE18" i="4" s="1"/>
  <c r="BC71" i="1"/>
  <c r="AE890" i="4" s="1"/>
  <c r="BC34" i="1"/>
  <c r="AE409" i="4" s="1"/>
  <c r="BC42" i="1"/>
  <c r="AE513" i="4" s="1"/>
  <c r="BC43" i="1"/>
  <c r="AE526" i="4" s="1"/>
  <c r="BC62" i="1"/>
  <c r="AE773" i="4" s="1"/>
  <c r="BC85" i="1"/>
  <c r="AE1072" i="4" s="1"/>
  <c r="BC53" i="1"/>
  <c r="AE656" i="4" s="1"/>
  <c r="BC21" i="1"/>
  <c r="AE240" i="4" s="1"/>
  <c r="BC76" i="1"/>
  <c r="AE955" i="4" s="1"/>
  <c r="BC44" i="1"/>
  <c r="AE539" i="4" s="1"/>
  <c r="BC12" i="1"/>
  <c r="AE123" i="4" s="1"/>
  <c r="BC87" i="1"/>
  <c r="BC23" i="1"/>
  <c r="AE266" i="4" s="1"/>
  <c r="BC50" i="1"/>
  <c r="AE617" i="4" s="1"/>
  <c r="BC47" i="1"/>
  <c r="AE578" i="4" s="1"/>
  <c r="BC58" i="1"/>
  <c r="AE721" i="4" s="1"/>
  <c r="BC83" i="1"/>
  <c r="AE1046" i="4" s="1"/>
  <c r="BC51" i="1"/>
  <c r="AE630" i="4" s="1"/>
  <c r="BC19" i="1"/>
  <c r="AE214" i="4" s="1"/>
  <c r="BC70" i="1"/>
  <c r="AE877" i="4" s="1"/>
  <c r="BC38" i="1"/>
  <c r="AE461" i="4" s="1"/>
  <c r="BC6" i="1"/>
  <c r="AE44" i="4" s="1"/>
  <c r="BC73" i="1"/>
  <c r="AE916" i="4" s="1"/>
  <c r="BC57" i="1"/>
  <c r="AE708" i="4" s="1"/>
  <c r="BC41" i="1"/>
  <c r="AE500" i="4" s="1"/>
  <c r="BC25" i="1"/>
  <c r="AE292" i="4" s="1"/>
  <c r="BC9" i="1"/>
  <c r="AE84" i="4" s="1"/>
  <c r="BC80" i="1"/>
  <c r="AE1007" i="4" s="1"/>
  <c r="BC64" i="1"/>
  <c r="AE799" i="4" s="1"/>
  <c r="BC48" i="1"/>
  <c r="AE591" i="4" s="1"/>
  <c r="BC32" i="1"/>
  <c r="AE383" i="4" s="1"/>
  <c r="BC16" i="1"/>
  <c r="AE175" i="4" s="1"/>
  <c r="BC55" i="1"/>
  <c r="AE682" i="4" s="1"/>
  <c r="BC82" i="1"/>
  <c r="AE1033" i="4" s="1"/>
  <c r="BC18" i="1"/>
  <c r="AE201" i="4" s="1"/>
  <c r="BC15" i="1"/>
  <c r="AE162" i="4" s="1"/>
  <c r="BC26" i="1"/>
  <c r="AE305" i="4" s="1"/>
  <c r="BC67" i="1"/>
  <c r="AE838" i="4" s="1"/>
  <c r="BC35" i="1"/>
  <c r="AE422" i="4" s="1"/>
  <c r="BC86" i="1"/>
  <c r="AE1085" i="4" s="1"/>
  <c r="BC54" i="1"/>
  <c r="AE669" i="4" s="1"/>
  <c r="BC22" i="1"/>
  <c r="AE253" i="4" s="1"/>
  <c r="BC81" i="1"/>
  <c r="AE1020" i="4" s="1"/>
  <c r="BC65" i="1"/>
  <c r="AE812" i="4" s="1"/>
  <c r="BC49" i="1"/>
  <c r="AE604" i="4" s="1"/>
  <c r="BC33" i="1"/>
  <c r="AE396" i="4" s="1"/>
  <c r="BC17" i="1"/>
  <c r="AE188" i="4" s="1"/>
  <c r="BC3" i="1"/>
  <c r="AE5" i="4" s="1"/>
  <c r="BC72" i="1"/>
  <c r="AE903" i="4" s="1"/>
  <c r="BC56" i="1"/>
  <c r="AE695" i="4" s="1"/>
  <c r="BC40" i="1"/>
  <c r="AE487" i="4" s="1"/>
  <c r="BC24" i="1"/>
  <c r="AE279" i="4" s="1"/>
  <c r="AK1085" i="4"/>
  <c r="AK1072" i="4"/>
  <c r="S989" i="4"/>
  <c r="S961" i="4"/>
  <c r="S815" i="4"/>
  <c r="S814" i="4"/>
  <c r="S813" i="4"/>
  <c r="S816" i="4"/>
  <c r="S712" i="4"/>
  <c r="S703" i="4"/>
  <c r="S702" i="4"/>
  <c r="S701" i="4"/>
  <c r="S699" i="4"/>
  <c r="AK382" i="4" l="1"/>
  <c r="AE382" i="4"/>
  <c r="Y382" i="4"/>
  <c r="D18" i="7" l="1"/>
  <c r="Y63" i="4" l="1"/>
  <c r="Y60" i="4"/>
  <c r="Y59" i="4"/>
  <c r="Y58" i="4"/>
  <c r="Y61" i="4"/>
  <c r="Y365" i="4" l="1"/>
  <c r="Y364" i="4"/>
  <c r="Y363" i="4"/>
  <c r="Y360" i="4"/>
  <c r="Y359" i="4"/>
  <c r="Y358" i="4"/>
  <c r="Y361" i="4"/>
  <c r="M209" i="4" l="1"/>
  <c r="M208" i="4"/>
  <c r="M207" i="4"/>
  <c r="M205" i="4"/>
  <c r="M204" i="4"/>
  <c r="M203" i="4"/>
  <c r="M202" i="4"/>
  <c r="S554" i="4"/>
  <c r="S556" i="4"/>
  <c r="S450" i="4"/>
  <c r="AF14" i="1"/>
  <c r="AF10" i="1"/>
  <c r="AF9" i="1"/>
  <c r="AF7" i="1"/>
  <c r="AF15" i="1"/>
  <c r="S1106" i="4" l="1"/>
  <c r="S1105" i="4"/>
  <c r="S1104" i="4"/>
  <c r="S1102" i="4"/>
  <c r="S1093" i="4"/>
  <c r="S1092" i="4"/>
  <c r="S1091" i="4"/>
  <c r="S1089" i="4"/>
  <c r="S1080" i="4"/>
  <c r="S1079" i="4"/>
  <c r="S1078" i="4"/>
  <c r="S1076" i="4"/>
  <c r="S1067" i="4"/>
  <c r="S1066" i="4"/>
  <c r="S1065" i="4"/>
  <c r="S1063" i="4"/>
  <c r="S1054" i="4"/>
  <c r="S1053" i="4"/>
  <c r="S1052" i="4"/>
  <c r="S1050" i="4"/>
  <c r="S1041" i="4"/>
  <c r="S1040" i="4"/>
  <c r="S1039" i="4"/>
  <c r="S1037" i="4"/>
  <c r="S1028" i="4"/>
  <c r="S1027" i="4"/>
  <c r="S1026" i="4"/>
  <c r="S1015" i="4"/>
  <c r="S1014" i="4"/>
  <c r="S1013" i="4"/>
  <c r="S1011" i="4"/>
  <c r="S1002" i="4"/>
  <c r="S1001" i="4"/>
  <c r="S1000" i="4"/>
  <c r="S998" i="4"/>
  <c r="S995" i="4"/>
  <c r="S988" i="4"/>
  <c r="S987" i="4"/>
  <c r="S985" i="4"/>
  <c r="S976" i="4"/>
  <c r="S975" i="4"/>
  <c r="S974" i="4"/>
  <c r="S972" i="4"/>
  <c r="S963" i="4"/>
  <c r="S962" i="4"/>
  <c r="S959" i="4"/>
  <c r="S950" i="4"/>
  <c r="S949" i="4"/>
  <c r="S948" i="4"/>
  <c r="S946" i="4"/>
  <c r="S937" i="4"/>
  <c r="S936" i="4"/>
  <c r="S935" i="4"/>
  <c r="S933" i="4"/>
  <c r="S924" i="4"/>
  <c r="S923" i="4"/>
  <c r="S922" i="4"/>
  <c r="S920" i="4"/>
  <c r="S911" i="4"/>
  <c r="S910" i="4"/>
  <c r="S907" i="4"/>
  <c r="S898" i="4"/>
  <c r="S897" i="4"/>
  <c r="S896" i="4"/>
  <c r="S894" i="4"/>
  <c r="S885" i="4"/>
  <c r="S884" i="4"/>
  <c r="S883" i="4"/>
  <c r="S881" i="4"/>
  <c r="S872" i="4"/>
  <c r="S871" i="4"/>
  <c r="S870" i="4"/>
  <c r="S868" i="4"/>
  <c r="S859" i="4"/>
  <c r="S858" i="4"/>
  <c r="S857" i="4"/>
  <c r="S855" i="4"/>
  <c r="S846" i="4"/>
  <c r="S845" i="4"/>
  <c r="S844" i="4"/>
  <c r="S842" i="4"/>
  <c r="S833" i="4"/>
  <c r="S832" i="4"/>
  <c r="S831" i="4"/>
  <c r="S829" i="4"/>
  <c r="S820" i="4"/>
  <c r="S819" i="4"/>
  <c r="S818" i="4"/>
  <c r="S807" i="4"/>
  <c r="S806" i="4"/>
  <c r="S805" i="4"/>
  <c r="S803" i="4"/>
  <c r="S794" i="4"/>
  <c r="S793" i="4"/>
  <c r="S792" i="4"/>
  <c r="S790" i="4"/>
  <c r="S781" i="4"/>
  <c r="S780" i="4"/>
  <c r="S779" i="4"/>
  <c r="S777" i="4"/>
  <c r="S768" i="4"/>
  <c r="S767" i="4"/>
  <c r="S766" i="4"/>
  <c r="S764" i="4"/>
  <c r="S755" i="4"/>
  <c r="S754" i="4"/>
  <c r="S753" i="4"/>
  <c r="S751" i="4"/>
  <c r="S742" i="4"/>
  <c r="S741" i="4"/>
  <c r="S740" i="4"/>
  <c r="S738" i="4"/>
  <c r="S729" i="4"/>
  <c r="S728" i="4"/>
  <c r="S727" i="4"/>
  <c r="S716" i="4"/>
  <c r="S715" i="4"/>
  <c r="S714" i="4"/>
  <c r="S690" i="4"/>
  <c r="S689" i="4"/>
  <c r="S688" i="4"/>
  <c r="S686" i="4"/>
  <c r="S677" i="4"/>
  <c r="S676" i="4"/>
  <c r="S675" i="4"/>
  <c r="S673" i="4"/>
  <c r="S664" i="4"/>
  <c r="S663" i="4"/>
  <c r="S662" i="4"/>
  <c r="S660" i="4"/>
  <c r="S651" i="4"/>
  <c r="S650" i="4"/>
  <c r="S649" i="4"/>
  <c r="S647" i="4"/>
  <c r="S638" i="4"/>
  <c r="S637" i="4"/>
  <c r="S636" i="4"/>
  <c r="S634" i="4"/>
  <c r="S625" i="4"/>
  <c r="S624" i="4"/>
  <c r="S623" i="4"/>
  <c r="S621" i="4"/>
  <c r="S612" i="4"/>
  <c r="S611" i="4"/>
  <c r="S610" i="4"/>
  <c r="S608" i="4"/>
  <c r="S599" i="4"/>
  <c r="S598" i="4"/>
  <c r="S597" i="4"/>
  <c r="S595" i="4"/>
  <c r="S586" i="4"/>
  <c r="S585" i="4"/>
  <c r="S584" i="4"/>
  <c r="S582" i="4"/>
  <c r="S573" i="4"/>
  <c r="S572" i="4"/>
  <c r="S571" i="4"/>
  <c r="S569" i="4"/>
  <c r="S560" i="4"/>
  <c r="S559" i="4"/>
  <c r="S547" i="4"/>
  <c r="S546" i="4"/>
  <c r="S545" i="4"/>
  <c r="S543" i="4"/>
  <c r="S534" i="4"/>
  <c r="S533" i="4"/>
  <c r="S532" i="4"/>
  <c r="S530" i="4"/>
  <c r="S521" i="4"/>
  <c r="S520" i="4"/>
  <c r="S519" i="4"/>
  <c r="S517" i="4"/>
  <c r="S504" i="4"/>
  <c r="S495" i="4"/>
  <c r="S494" i="4"/>
  <c r="S493" i="4"/>
  <c r="S491" i="4"/>
  <c r="S482" i="4"/>
  <c r="S481" i="4"/>
  <c r="S480" i="4"/>
  <c r="S478" i="4"/>
  <c r="S469" i="4"/>
  <c r="S468" i="4"/>
  <c r="S467" i="4"/>
  <c r="S465" i="4"/>
  <c r="S456" i="4"/>
  <c r="S455" i="4"/>
  <c r="S454" i="4"/>
  <c r="S452" i="4"/>
  <c r="S443" i="4"/>
  <c r="S442" i="4"/>
  <c r="S441" i="4"/>
  <c r="S439" i="4"/>
  <c r="S430" i="4"/>
  <c r="S429" i="4"/>
  <c r="S428" i="4"/>
  <c r="S426" i="4"/>
  <c r="S417" i="4"/>
  <c r="S416" i="4"/>
  <c r="S415" i="4"/>
  <c r="S413" i="4"/>
  <c r="S404" i="4"/>
  <c r="S403" i="4"/>
  <c r="S402" i="4"/>
  <c r="S400" i="4"/>
  <c r="S391" i="4"/>
  <c r="S390" i="4"/>
  <c r="S389" i="4"/>
  <c r="S387" i="4"/>
  <c r="S378" i="4"/>
  <c r="S377" i="4"/>
  <c r="S376" i="4"/>
  <c r="S374" i="4"/>
  <c r="S365" i="4"/>
  <c r="S364" i="4"/>
  <c r="S363" i="4"/>
  <c r="S361" i="4"/>
  <c r="S352" i="4"/>
  <c r="S351" i="4"/>
  <c r="S350" i="4"/>
  <c r="S348" i="4"/>
  <c r="S339" i="4"/>
  <c r="S338" i="4"/>
  <c r="S337" i="4"/>
  <c r="S335" i="4"/>
  <c r="S326" i="4"/>
  <c r="S325" i="4"/>
  <c r="S324" i="4"/>
  <c r="S322" i="4"/>
  <c r="S313" i="4"/>
  <c r="S312" i="4"/>
  <c r="S311" i="4"/>
  <c r="S309" i="4"/>
  <c r="S300" i="4"/>
  <c r="S299" i="4"/>
  <c r="S298" i="4"/>
  <c r="S296" i="4"/>
  <c r="S287" i="4"/>
  <c r="S286" i="4"/>
  <c r="S285" i="4"/>
  <c r="S283" i="4"/>
  <c r="S274" i="4"/>
  <c r="S273" i="4"/>
  <c r="S272" i="4"/>
  <c r="S270" i="4"/>
  <c r="S261" i="4"/>
  <c r="S260" i="4"/>
  <c r="S259" i="4"/>
  <c r="S257" i="4"/>
  <c r="S248" i="4"/>
  <c r="S247" i="4"/>
  <c r="S246" i="4"/>
  <c r="S244" i="4"/>
  <c r="S235" i="4"/>
  <c r="S234" i="4"/>
  <c r="S233" i="4"/>
  <c r="S231" i="4"/>
  <c r="S222" i="4"/>
  <c r="S221" i="4"/>
  <c r="S220" i="4"/>
  <c r="S218" i="4"/>
  <c r="S209" i="4"/>
  <c r="S208" i="4"/>
  <c r="S207" i="4"/>
  <c r="S205" i="4"/>
  <c r="S196" i="4"/>
  <c r="S195" i="4"/>
  <c r="S194" i="4"/>
  <c r="S192" i="4"/>
  <c r="S183" i="4" l="1"/>
  <c r="S182" i="4"/>
  <c r="S181" i="4"/>
  <c r="S179" i="4"/>
  <c r="S157" i="4"/>
  <c r="S156" i="4"/>
  <c r="S155" i="4"/>
  <c r="S153" i="4"/>
  <c r="S144" i="4"/>
  <c r="S143" i="4"/>
  <c r="S142" i="4"/>
  <c r="S140" i="4"/>
  <c r="S131" i="4"/>
  <c r="S130" i="4"/>
  <c r="S129" i="4"/>
  <c r="S127" i="4"/>
  <c r="S118" i="4"/>
  <c r="S117" i="4"/>
  <c r="S116" i="4"/>
  <c r="S114" i="4"/>
  <c r="S105" i="4"/>
  <c r="S104" i="4"/>
  <c r="S103" i="4"/>
  <c r="S101" i="4"/>
  <c r="S92" i="4"/>
  <c r="S91" i="4"/>
  <c r="S90" i="4"/>
  <c r="S88" i="4"/>
  <c r="S79" i="4"/>
  <c r="S77" i="4"/>
  <c r="S75" i="4"/>
  <c r="S66" i="4"/>
  <c r="S65" i="4"/>
  <c r="S64" i="4"/>
  <c r="S63" i="4"/>
  <c r="S61" i="4"/>
  <c r="S52" i="4"/>
  <c r="S51" i="4"/>
  <c r="S50" i="4"/>
  <c r="S48" i="4"/>
  <c r="S39" i="4"/>
  <c r="S38" i="4"/>
  <c r="S37" i="4"/>
  <c r="S35" i="4"/>
  <c r="S1101" i="4"/>
  <c r="S1100" i="4"/>
  <c r="S1099" i="4"/>
  <c r="S1088" i="4"/>
  <c r="S1087" i="4"/>
  <c r="S1086" i="4"/>
  <c r="S1075" i="4"/>
  <c r="S1074" i="4"/>
  <c r="S1073" i="4"/>
  <c r="S1062" i="4"/>
  <c r="S1061" i="4"/>
  <c r="S1060" i="4"/>
  <c r="S1049" i="4"/>
  <c r="S1048" i="4"/>
  <c r="S1047" i="4"/>
  <c r="S1036" i="4"/>
  <c r="S1035" i="4"/>
  <c r="S1034" i="4"/>
  <c r="S1010" i="4"/>
  <c r="S1009" i="4"/>
  <c r="S1008" i="4"/>
  <c r="S997" i="4"/>
  <c r="S996" i="4"/>
  <c r="S984" i="4"/>
  <c r="S983" i="4"/>
  <c r="S982" i="4"/>
  <c r="S971" i="4"/>
  <c r="S970" i="4"/>
  <c r="S969" i="4"/>
  <c r="S958" i="4"/>
  <c r="S957" i="4"/>
  <c r="S956" i="4"/>
  <c r="S945" i="4"/>
  <c r="S944" i="4"/>
  <c r="S943" i="4"/>
  <c r="S932" i="4"/>
  <c r="S931" i="4"/>
  <c r="S930" i="4"/>
  <c r="S919" i="4"/>
  <c r="S918" i="4"/>
  <c r="S917" i="4"/>
  <c r="S906" i="4"/>
  <c r="S905" i="4"/>
  <c r="S904" i="4"/>
  <c r="S893" i="4"/>
  <c r="S892" i="4"/>
  <c r="S891" i="4"/>
  <c r="S880" i="4"/>
  <c r="S879" i="4"/>
  <c r="S878" i="4"/>
  <c r="S867" i="4"/>
  <c r="S866" i="4"/>
  <c r="S865" i="4"/>
  <c r="S854" i="4"/>
  <c r="S853" i="4"/>
  <c r="S852" i="4"/>
  <c r="S841" i="4"/>
  <c r="S840" i="4"/>
  <c r="S839" i="4"/>
  <c r="S828" i="4"/>
  <c r="S827" i="4"/>
  <c r="S826" i="4"/>
  <c r="S802" i="4"/>
  <c r="S801" i="4"/>
  <c r="S800" i="4"/>
  <c r="S789" i="4"/>
  <c r="S788" i="4"/>
  <c r="S787" i="4"/>
  <c r="S776" i="4"/>
  <c r="S775" i="4"/>
  <c r="S774" i="4"/>
  <c r="S763" i="4"/>
  <c r="S762" i="4"/>
  <c r="S761" i="4"/>
  <c r="S750" i="4"/>
  <c r="S749" i="4"/>
  <c r="S748" i="4"/>
  <c r="S737" i="4"/>
  <c r="S736" i="4"/>
  <c r="S735" i="4"/>
  <c r="S724" i="4"/>
  <c r="S723" i="4"/>
  <c r="S722" i="4"/>
  <c r="S711" i="4"/>
  <c r="S710" i="4"/>
  <c r="S709" i="4"/>
  <c r="S698" i="4"/>
  <c r="S697" i="4"/>
  <c r="S696" i="4"/>
  <c r="S685" i="4"/>
  <c r="S684" i="4"/>
  <c r="S683" i="4"/>
  <c r="S672" i="4"/>
  <c r="S671" i="4"/>
  <c r="S670" i="4"/>
  <c r="S659" i="4"/>
  <c r="S658" i="4"/>
  <c r="S657" i="4"/>
  <c r="S646" i="4"/>
  <c r="S645" i="4"/>
  <c r="S644" i="4"/>
  <c r="S633" i="4"/>
  <c r="S632" i="4"/>
  <c r="S631" i="4"/>
  <c r="S620" i="4"/>
  <c r="S619" i="4"/>
  <c r="S618" i="4"/>
  <c r="S607" i="4"/>
  <c r="S606" i="4"/>
  <c r="S605" i="4"/>
  <c r="S594" i="4"/>
  <c r="S593" i="4"/>
  <c r="S592" i="4"/>
  <c r="S581" i="4"/>
  <c r="S580" i="4"/>
  <c r="S579" i="4"/>
  <c r="S568" i="4"/>
  <c r="S567" i="4"/>
  <c r="S566" i="4"/>
  <c r="S555" i="4"/>
  <c r="S553" i="4"/>
  <c r="S542" i="4"/>
  <c r="S541" i="4"/>
  <c r="S540" i="4"/>
  <c r="S529" i="4"/>
  <c r="S528" i="4"/>
  <c r="S527" i="4"/>
  <c r="S516" i="4"/>
  <c r="S514" i="4"/>
  <c r="S503" i="4"/>
  <c r="S502" i="4"/>
  <c r="S501" i="4"/>
  <c r="S490" i="4"/>
  <c r="S489" i="4"/>
  <c r="S488" i="4"/>
  <c r="S477" i="4"/>
  <c r="S476" i="4"/>
  <c r="S475" i="4"/>
  <c r="S464" i="4"/>
  <c r="S463" i="4"/>
  <c r="S462" i="4"/>
  <c r="S451" i="4"/>
  <c r="S449" i="4"/>
  <c r="S438" i="4"/>
  <c r="S437" i="4"/>
  <c r="S436" i="4"/>
  <c r="S425" i="4"/>
  <c r="S424" i="4"/>
  <c r="S423" i="4"/>
  <c r="S412" i="4"/>
  <c r="S411" i="4"/>
  <c r="S410" i="4"/>
  <c r="S399" i="4"/>
  <c r="S398" i="4"/>
  <c r="S397" i="4"/>
  <c r="S386" i="4"/>
  <c r="S385" i="4"/>
  <c r="S384" i="4"/>
  <c r="S373" i="4"/>
  <c r="S372" i="4"/>
  <c r="S371" i="4"/>
  <c r="S360" i="4"/>
  <c r="S359" i="4"/>
  <c r="S358" i="4"/>
  <c r="S347" i="4"/>
  <c r="S346" i="4"/>
  <c r="S345" i="4"/>
  <c r="S334" i="4"/>
  <c r="S333" i="4"/>
  <c r="S332" i="4"/>
  <c r="S321" i="4"/>
  <c r="S320" i="4"/>
  <c r="S319" i="4"/>
  <c r="S308" i="4"/>
  <c r="S307" i="4"/>
  <c r="S306" i="4"/>
  <c r="S295" i="4"/>
  <c r="S294" i="4"/>
  <c r="S293" i="4"/>
  <c r="S282" i="4"/>
  <c r="S281" i="4"/>
  <c r="S280" i="4"/>
  <c r="S269" i="4"/>
  <c r="S268" i="4"/>
  <c r="S267" i="4"/>
  <c r="S256" i="4"/>
  <c r="S255" i="4"/>
  <c r="S254" i="4"/>
  <c r="S243" i="4"/>
  <c r="S242" i="4"/>
  <c r="S241" i="4"/>
  <c r="S230" i="4"/>
  <c r="S229" i="4"/>
  <c r="S228" i="4"/>
  <c r="S217" i="4"/>
  <c r="S216" i="4"/>
  <c r="S215" i="4"/>
  <c r="S204" i="4"/>
  <c r="S203" i="4"/>
  <c r="S202" i="4"/>
  <c r="S191" i="4"/>
  <c r="S190" i="4"/>
  <c r="S189" i="4"/>
  <c r="S178" i="4"/>
  <c r="S177" i="4"/>
  <c r="S176" i="4"/>
  <c r="S152" i="4"/>
  <c r="S151" i="4"/>
  <c r="S150" i="4"/>
  <c r="S139" i="4"/>
  <c r="S138" i="4"/>
  <c r="S137" i="4"/>
  <c r="S126" i="4"/>
  <c r="S125" i="4"/>
  <c r="S124" i="4"/>
  <c r="S113" i="4"/>
  <c r="S112" i="4"/>
  <c r="S111" i="4"/>
  <c r="S100" i="4"/>
  <c r="S99" i="4"/>
  <c r="S98" i="4"/>
  <c r="S87" i="4"/>
  <c r="S86" i="4"/>
  <c r="S85" i="4"/>
  <c r="S74" i="4"/>
  <c r="S73" i="4"/>
  <c r="S72" i="4"/>
  <c r="S60" i="4"/>
  <c r="S59" i="4"/>
  <c r="S58" i="4"/>
  <c r="S47" i="4"/>
  <c r="S46" i="4"/>
  <c r="S45" i="4"/>
  <c r="S34" i="4"/>
  <c r="S33" i="4"/>
  <c r="S32" i="4"/>
  <c r="S26" i="4"/>
  <c r="S25" i="4"/>
  <c r="S24" i="4"/>
  <c r="S22" i="4"/>
  <c r="S21" i="4"/>
  <c r="S20" i="4"/>
  <c r="S19" i="4"/>
  <c r="S12" i="4"/>
  <c r="S13" i="4"/>
  <c r="S11" i="4"/>
  <c r="S9" i="4"/>
  <c r="S8" i="4"/>
  <c r="S7" i="4"/>
  <c r="S6" i="4"/>
  <c r="G164" i="4"/>
  <c r="G163" i="4"/>
  <c r="S170" i="4"/>
  <c r="S169" i="4"/>
  <c r="S168" i="4"/>
  <c r="S166" i="4"/>
  <c r="S165" i="4"/>
  <c r="S164" i="4"/>
  <c r="S163" i="4"/>
  <c r="M13" i="4"/>
  <c r="M12" i="4"/>
  <c r="G25" i="4"/>
  <c r="AK220" i="4" l="1"/>
  <c r="AK217" i="4"/>
  <c r="AK216" i="4"/>
  <c r="AK215" i="4"/>
  <c r="AE196" i="4"/>
  <c r="AE195" i="4"/>
  <c r="AE194" i="4"/>
  <c r="AE191" i="4"/>
  <c r="AE190" i="4"/>
  <c r="AE189" i="4"/>
  <c r="Y26" i="4"/>
  <c r="Y25" i="4"/>
  <c r="Y24" i="4"/>
  <c r="Y21" i="4"/>
  <c r="Y20" i="4"/>
  <c r="Y19" i="4"/>
  <c r="G1106" i="4"/>
  <c r="G1105" i="4"/>
  <c r="G1104" i="4"/>
  <c r="G1101" i="4"/>
  <c r="G1100" i="4"/>
  <c r="G1099" i="4"/>
  <c r="F1103" i="4"/>
  <c r="F1097" i="4"/>
  <c r="F1096" i="4"/>
  <c r="F1090" i="4"/>
  <c r="F1084" i="4"/>
  <c r="S1084" i="4" s="1"/>
  <c r="F1083" i="4"/>
  <c r="G1083" i="4" s="1"/>
  <c r="F1077" i="4"/>
  <c r="F1071" i="4"/>
  <c r="F1070" i="4"/>
  <c r="S1070" i="4" s="1"/>
  <c r="G1067" i="4"/>
  <c r="G1066" i="4"/>
  <c r="G1065" i="4"/>
  <c r="G1062" i="4"/>
  <c r="G1061" i="4"/>
  <c r="G1060" i="4"/>
  <c r="F1064" i="4"/>
  <c r="F1058" i="4"/>
  <c r="F1057" i="4"/>
  <c r="G1054" i="4"/>
  <c r="G1053" i="4"/>
  <c r="G1052" i="4"/>
  <c r="G1049" i="4"/>
  <c r="G1048" i="4"/>
  <c r="G1047" i="4"/>
  <c r="F1051" i="4"/>
  <c r="F1045" i="4"/>
  <c r="F1044" i="4"/>
  <c r="G1044" i="4" s="1"/>
  <c r="G1041" i="4"/>
  <c r="G1040" i="4"/>
  <c r="G1039" i="4"/>
  <c r="G1036" i="4"/>
  <c r="G1035" i="4"/>
  <c r="G1034" i="4"/>
  <c r="F1038" i="4"/>
  <c r="F1032" i="4"/>
  <c r="G1032" i="4" s="1"/>
  <c r="F1031" i="4"/>
  <c r="G1028" i="4"/>
  <c r="G1027" i="4"/>
  <c r="G1026" i="4"/>
  <c r="G1023" i="4"/>
  <c r="G1022" i="4"/>
  <c r="G1021" i="4"/>
  <c r="F1025" i="4"/>
  <c r="F1019" i="4"/>
  <c r="F1018" i="4"/>
  <c r="S1018" i="4" s="1"/>
  <c r="G1015" i="4"/>
  <c r="G1014" i="4"/>
  <c r="G1013" i="4"/>
  <c r="G1010" i="4"/>
  <c r="G1009" i="4"/>
  <c r="G1008" i="4"/>
  <c r="F1012" i="4"/>
  <c r="F1006" i="4"/>
  <c r="F1005" i="4"/>
  <c r="G1002" i="4"/>
  <c r="G1001" i="4"/>
  <c r="G1000" i="4"/>
  <c r="G997" i="4"/>
  <c r="G996" i="4"/>
  <c r="G995" i="4"/>
  <c r="F999" i="4"/>
  <c r="F993" i="4"/>
  <c r="F992" i="4"/>
  <c r="F986" i="4"/>
  <c r="F980" i="4"/>
  <c r="F979" i="4"/>
  <c r="G976" i="4"/>
  <c r="G975" i="4"/>
  <c r="G974" i="4"/>
  <c r="G971" i="4"/>
  <c r="G970" i="4"/>
  <c r="G969" i="4"/>
  <c r="F973" i="4"/>
  <c r="F967" i="4"/>
  <c r="G967" i="4" s="1"/>
  <c r="F966" i="4"/>
  <c r="M966" i="4" s="1"/>
  <c r="G963" i="4"/>
  <c r="G962" i="4"/>
  <c r="G961" i="4"/>
  <c r="G958" i="4"/>
  <c r="G957" i="4"/>
  <c r="G956" i="4"/>
  <c r="F960" i="4"/>
  <c r="F954" i="4"/>
  <c r="F953" i="4"/>
  <c r="F947" i="4"/>
  <c r="F941" i="4"/>
  <c r="G941" i="4" s="1"/>
  <c r="F940" i="4"/>
  <c r="G937" i="4"/>
  <c r="G936" i="4"/>
  <c r="G935" i="4"/>
  <c r="G932" i="4"/>
  <c r="G931" i="4"/>
  <c r="G930" i="4"/>
  <c r="F934" i="4"/>
  <c r="F928" i="4"/>
  <c r="F927" i="4"/>
  <c r="M927" i="4" s="1"/>
  <c r="G924" i="4"/>
  <c r="G923" i="4"/>
  <c r="G922" i="4"/>
  <c r="G919" i="4"/>
  <c r="G918" i="4"/>
  <c r="G917" i="4"/>
  <c r="F921" i="4"/>
  <c r="F915" i="4"/>
  <c r="F914" i="4"/>
  <c r="G911" i="4"/>
  <c r="G910" i="4"/>
  <c r="G909" i="4"/>
  <c r="G906" i="4"/>
  <c r="G905" i="4"/>
  <c r="G904" i="4"/>
  <c r="F908" i="4"/>
  <c r="F902" i="4"/>
  <c r="F901" i="4"/>
  <c r="S901" i="4" s="1"/>
  <c r="G898" i="4"/>
  <c r="G897" i="4"/>
  <c r="G896" i="4"/>
  <c r="G893" i="4"/>
  <c r="G892" i="4"/>
  <c r="G891" i="4"/>
  <c r="F895" i="4"/>
  <c r="F889" i="4"/>
  <c r="M889" i="4" s="1"/>
  <c r="F888" i="4"/>
  <c r="G885" i="4"/>
  <c r="G884" i="4"/>
  <c r="G883" i="4"/>
  <c r="G880" i="4"/>
  <c r="G879" i="4"/>
  <c r="G878" i="4"/>
  <c r="F882" i="4"/>
  <c r="F876" i="4"/>
  <c r="F875" i="4"/>
  <c r="G875" i="4" s="1"/>
  <c r="F869" i="4"/>
  <c r="F863" i="4"/>
  <c r="F862" i="4"/>
  <c r="G859" i="4"/>
  <c r="G858" i="4"/>
  <c r="G857" i="4"/>
  <c r="G854" i="4"/>
  <c r="G853" i="4"/>
  <c r="G852" i="4"/>
  <c r="F856" i="4"/>
  <c r="F850" i="4"/>
  <c r="F849" i="4"/>
  <c r="G807" i="4"/>
  <c r="G806" i="4"/>
  <c r="G846" i="4"/>
  <c r="G845" i="4"/>
  <c r="G844" i="4"/>
  <c r="G841" i="4"/>
  <c r="G840" i="4"/>
  <c r="G839" i="4"/>
  <c r="F843" i="4"/>
  <c r="F837" i="4"/>
  <c r="S837" i="4" s="1"/>
  <c r="F836" i="4"/>
  <c r="F830" i="4"/>
  <c r="F824" i="4"/>
  <c r="F823" i="4"/>
  <c r="G823" i="4" s="1"/>
  <c r="F817" i="4"/>
  <c r="F811" i="4"/>
  <c r="F810" i="4"/>
  <c r="G805" i="4"/>
  <c r="G802" i="4"/>
  <c r="G801" i="4"/>
  <c r="G800" i="4"/>
  <c r="F804" i="4"/>
  <c r="F798" i="4"/>
  <c r="F797" i="4"/>
  <c r="G794" i="4"/>
  <c r="G793" i="4"/>
  <c r="G792" i="4"/>
  <c r="G788" i="4"/>
  <c r="G789" i="4"/>
  <c r="G787" i="4"/>
  <c r="F791" i="4"/>
  <c r="F785" i="4"/>
  <c r="S785" i="4" s="1"/>
  <c r="F784" i="4"/>
  <c r="G781" i="4"/>
  <c r="G780" i="4"/>
  <c r="G779" i="4"/>
  <c r="G776" i="4"/>
  <c r="G775" i="4"/>
  <c r="G774" i="4"/>
  <c r="F778" i="4"/>
  <c r="F772" i="4"/>
  <c r="F771" i="4"/>
  <c r="G768" i="4"/>
  <c r="G767" i="4"/>
  <c r="G766" i="4"/>
  <c r="G763" i="4"/>
  <c r="G762" i="4"/>
  <c r="G761" i="4"/>
  <c r="F765" i="4"/>
  <c r="F759" i="4"/>
  <c r="G759" i="4" s="1"/>
  <c r="F758" i="4"/>
  <c r="F752" i="4"/>
  <c r="F746" i="4"/>
  <c r="F745" i="4"/>
  <c r="S745" i="4" s="1"/>
  <c r="F739" i="4"/>
  <c r="F733" i="4"/>
  <c r="F732" i="4"/>
  <c r="G729" i="4"/>
  <c r="G728" i="4"/>
  <c r="G727" i="4"/>
  <c r="G725" i="4"/>
  <c r="G724" i="4"/>
  <c r="G723" i="4"/>
  <c r="G722" i="4"/>
  <c r="F726" i="4"/>
  <c r="F720" i="4"/>
  <c r="G720" i="4" s="1"/>
  <c r="F719" i="4"/>
  <c r="G716" i="4"/>
  <c r="G715" i="4"/>
  <c r="G714" i="4"/>
  <c r="G711" i="4"/>
  <c r="G710" i="4"/>
  <c r="G709" i="4"/>
  <c r="F713" i="4"/>
  <c r="F707" i="4"/>
  <c r="F706" i="4"/>
  <c r="G706" i="4" s="1"/>
  <c r="F700" i="4"/>
  <c r="F694" i="4"/>
  <c r="F693" i="4"/>
  <c r="G690" i="4"/>
  <c r="G689" i="4"/>
  <c r="G688" i="4"/>
  <c r="G685" i="4"/>
  <c r="G684" i="4"/>
  <c r="G683" i="4"/>
  <c r="F687" i="4"/>
  <c r="F681" i="4"/>
  <c r="S681" i="4" s="1"/>
  <c r="F680" i="4"/>
  <c r="G677" i="4"/>
  <c r="G676" i="4"/>
  <c r="G675" i="4"/>
  <c r="G672" i="4"/>
  <c r="G671" i="4"/>
  <c r="G670" i="4"/>
  <c r="F674" i="4"/>
  <c r="F668" i="4"/>
  <c r="F667" i="4"/>
  <c r="G664" i="4"/>
  <c r="G663" i="4"/>
  <c r="G662" i="4"/>
  <c r="G659" i="4"/>
  <c r="G658" i="4"/>
  <c r="G657" i="4"/>
  <c r="F661" i="4"/>
  <c r="F655" i="4"/>
  <c r="G655" i="4" s="1"/>
  <c r="F654" i="4"/>
  <c r="M654" i="4" s="1"/>
  <c r="G651" i="4"/>
  <c r="G650" i="4"/>
  <c r="G649" i="4"/>
  <c r="G646" i="4"/>
  <c r="G645" i="4"/>
  <c r="G644" i="4"/>
  <c r="F648" i="4"/>
  <c r="F642" i="4"/>
  <c r="F641" i="4"/>
  <c r="F635" i="4"/>
  <c r="F629" i="4"/>
  <c r="G629" i="4" s="1"/>
  <c r="F628" i="4"/>
  <c r="G625" i="4"/>
  <c r="G624" i="4"/>
  <c r="G620" i="4"/>
  <c r="G619" i="4"/>
  <c r="G618" i="4"/>
  <c r="F622" i="4"/>
  <c r="F616" i="4"/>
  <c r="F615" i="4"/>
  <c r="F609" i="4"/>
  <c r="F603" i="4"/>
  <c r="F602" i="4"/>
  <c r="G599" i="4"/>
  <c r="G598" i="4"/>
  <c r="G597" i="4"/>
  <c r="G595" i="4"/>
  <c r="G594" i="4"/>
  <c r="G593" i="4"/>
  <c r="G592" i="4"/>
  <c r="F596" i="4"/>
  <c r="F590" i="4"/>
  <c r="G590" i="4" s="1"/>
  <c r="F589" i="4"/>
  <c r="G586" i="4"/>
  <c r="G585" i="4"/>
  <c r="G584" i="4"/>
  <c r="G581" i="4"/>
  <c r="G580" i="4"/>
  <c r="G579" i="4"/>
  <c r="F583" i="4"/>
  <c r="F577" i="4"/>
  <c r="F576" i="4"/>
  <c r="G573" i="4"/>
  <c r="G572" i="4"/>
  <c r="G571" i="4"/>
  <c r="G568" i="4"/>
  <c r="G567" i="4"/>
  <c r="G566" i="4"/>
  <c r="F570" i="4"/>
  <c r="F564" i="4"/>
  <c r="F563" i="4"/>
  <c r="M563" i="4" s="1"/>
  <c r="F557" i="4"/>
  <c r="F551" i="4"/>
  <c r="F550" i="4"/>
  <c r="G547" i="4"/>
  <c r="G546" i="4"/>
  <c r="G545" i="4"/>
  <c r="G542" i="4"/>
  <c r="G541" i="4"/>
  <c r="G540" i="4"/>
  <c r="F544" i="4"/>
  <c r="F538" i="4"/>
  <c r="G538" i="4" s="1"/>
  <c r="F537" i="4"/>
  <c r="F531" i="4"/>
  <c r="F525" i="4"/>
  <c r="S525" i="4" s="1"/>
  <c r="F524" i="4"/>
  <c r="G524" i="4" s="1"/>
  <c r="F518" i="4"/>
  <c r="F512" i="4"/>
  <c r="F511" i="4"/>
  <c r="S511" i="4" s="1"/>
  <c r="G508" i="4"/>
  <c r="G507" i="4"/>
  <c r="G506" i="4"/>
  <c r="G503" i="4"/>
  <c r="G502" i="4"/>
  <c r="G501" i="4"/>
  <c r="F505" i="4"/>
  <c r="F499" i="4"/>
  <c r="F498" i="4"/>
  <c r="G495" i="4"/>
  <c r="G494" i="4"/>
  <c r="G493" i="4"/>
  <c r="G490" i="4"/>
  <c r="G489" i="4"/>
  <c r="G488" i="4"/>
  <c r="F492" i="4"/>
  <c r="F486" i="4"/>
  <c r="F485" i="4"/>
  <c r="G482" i="4"/>
  <c r="G481" i="4"/>
  <c r="G480" i="4"/>
  <c r="G477" i="4"/>
  <c r="G476" i="4"/>
  <c r="G475" i="4"/>
  <c r="F479" i="4"/>
  <c r="F473" i="4"/>
  <c r="S473" i="4" s="1"/>
  <c r="F472" i="4"/>
  <c r="G469" i="4"/>
  <c r="G468" i="4"/>
  <c r="G467" i="4"/>
  <c r="G464" i="4"/>
  <c r="G463" i="4"/>
  <c r="G462" i="4"/>
  <c r="F466" i="4"/>
  <c r="F460" i="4"/>
  <c r="F459" i="4"/>
  <c r="F453" i="4"/>
  <c r="F447" i="4"/>
  <c r="F446" i="4"/>
  <c r="G446" i="4" s="1"/>
  <c r="F440" i="4"/>
  <c r="F434" i="4"/>
  <c r="F433" i="4"/>
  <c r="F427" i="4"/>
  <c r="F421" i="4"/>
  <c r="S421" i="4" s="1"/>
  <c r="F420" i="4"/>
  <c r="F414" i="4"/>
  <c r="F408" i="4"/>
  <c r="G408" i="4" s="1"/>
  <c r="F407" i="4"/>
  <c r="G407" i="4" s="1"/>
  <c r="G403" i="4"/>
  <c r="G404" i="4"/>
  <c r="G402" i="4"/>
  <c r="G399" i="4"/>
  <c r="G398" i="4"/>
  <c r="G397" i="4"/>
  <c r="F401" i="4"/>
  <c r="F395" i="4"/>
  <c r="F394" i="4"/>
  <c r="G391" i="4"/>
  <c r="G390" i="4"/>
  <c r="G389" i="4"/>
  <c r="G386" i="4"/>
  <c r="G385" i="4"/>
  <c r="G384" i="4"/>
  <c r="F388" i="4"/>
  <c r="F381" i="4"/>
  <c r="M381" i="4" s="1"/>
  <c r="G378" i="4"/>
  <c r="G377" i="4"/>
  <c r="G376" i="4"/>
  <c r="G373" i="4"/>
  <c r="G372" i="4"/>
  <c r="G371" i="4"/>
  <c r="F375" i="4"/>
  <c r="F369" i="4"/>
  <c r="M369" i="4" s="1"/>
  <c r="F368" i="4"/>
  <c r="G365" i="4"/>
  <c r="G364" i="4"/>
  <c r="G363" i="4"/>
  <c r="G360" i="4"/>
  <c r="G359" i="4"/>
  <c r="G358" i="4"/>
  <c r="F362" i="4"/>
  <c r="F356" i="4"/>
  <c r="F355" i="4"/>
  <c r="S355" i="4" s="1"/>
  <c r="G352" i="4"/>
  <c r="G351" i="4"/>
  <c r="G350" i="4"/>
  <c r="G347" i="4"/>
  <c r="G346" i="4"/>
  <c r="G345" i="4"/>
  <c r="F349" i="4"/>
  <c r="F343" i="4"/>
  <c r="F342" i="4"/>
  <c r="F336" i="4"/>
  <c r="F330" i="4"/>
  <c r="S330" i="4" s="1"/>
  <c r="F329" i="4"/>
  <c r="F323" i="4"/>
  <c r="F317" i="4"/>
  <c r="F316" i="4"/>
  <c r="G316" i="4" s="1"/>
  <c r="F310" i="4"/>
  <c r="F304" i="4"/>
  <c r="F303" i="4"/>
  <c r="F297" i="4"/>
  <c r="F291" i="4"/>
  <c r="F290" i="4"/>
  <c r="G287" i="4"/>
  <c r="G286" i="4"/>
  <c r="G285" i="4"/>
  <c r="G282" i="4"/>
  <c r="G281" i="4"/>
  <c r="G280" i="4"/>
  <c r="F284" i="4"/>
  <c r="F278" i="4"/>
  <c r="F277" i="4"/>
  <c r="S277" i="4" s="1"/>
  <c r="G274" i="4"/>
  <c r="G273" i="4"/>
  <c r="G272" i="4"/>
  <c r="G269" i="4"/>
  <c r="G268" i="4"/>
  <c r="G267" i="4"/>
  <c r="F271" i="4"/>
  <c r="F265" i="4"/>
  <c r="S265" i="4" s="1"/>
  <c r="F264" i="4"/>
  <c r="F258" i="4"/>
  <c r="F252" i="4"/>
  <c r="F251" i="4"/>
  <c r="S251" i="4" s="1"/>
  <c r="G248" i="4"/>
  <c r="G247" i="4"/>
  <c r="G246" i="4"/>
  <c r="G243" i="4"/>
  <c r="G242" i="4"/>
  <c r="G241" i="4"/>
  <c r="F245" i="4"/>
  <c r="F239" i="4"/>
  <c r="F238" i="4"/>
  <c r="M1103" i="4" s="1"/>
  <c r="G235" i="4"/>
  <c r="G234" i="4"/>
  <c r="G233" i="4"/>
  <c r="G230" i="4"/>
  <c r="G229" i="4"/>
  <c r="G228" i="4"/>
  <c r="F232" i="4"/>
  <c r="F226" i="4"/>
  <c r="S226" i="4" s="1"/>
  <c r="F225" i="4"/>
  <c r="M1090" i="4" s="1"/>
  <c r="G222" i="4"/>
  <c r="G221" i="4"/>
  <c r="G220" i="4"/>
  <c r="G217" i="4"/>
  <c r="G216" i="4"/>
  <c r="G215" i="4"/>
  <c r="F219" i="4"/>
  <c r="F213" i="4"/>
  <c r="F212" i="4"/>
  <c r="M1077" i="4" s="1"/>
  <c r="F206" i="4"/>
  <c r="F200" i="4"/>
  <c r="M200" i="4" s="1"/>
  <c r="F199" i="4"/>
  <c r="M1064" i="4" s="1"/>
  <c r="F193" i="4"/>
  <c r="F187" i="4"/>
  <c r="F186" i="4"/>
  <c r="F180" i="4"/>
  <c r="F174" i="4"/>
  <c r="F173" i="4"/>
  <c r="M1038" i="4" s="1"/>
  <c r="G170" i="4"/>
  <c r="G169" i="4"/>
  <c r="G168" i="4"/>
  <c r="G165" i="4"/>
  <c r="F167" i="4"/>
  <c r="F161" i="4"/>
  <c r="F160" i="4"/>
  <c r="M1025" i="4" s="1"/>
  <c r="G157" i="4"/>
  <c r="G156" i="4"/>
  <c r="G155" i="4"/>
  <c r="G152" i="4"/>
  <c r="G151" i="4"/>
  <c r="G150" i="4"/>
  <c r="F154" i="4"/>
  <c r="F148" i="4"/>
  <c r="S148" i="4" s="1"/>
  <c r="F147" i="4"/>
  <c r="M1012" i="4" s="1"/>
  <c r="F141" i="4"/>
  <c r="M141" i="4" s="1"/>
  <c r="F135" i="4"/>
  <c r="G135" i="4" s="1"/>
  <c r="F134" i="4"/>
  <c r="G131" i="4"/>
  <c r="G130" i="4"/>
  <c r="G129" i="4"/>
  <c r="G126" i="4"/>
  <c r="G125" i="4"/>
  <c r="G124" i="4"/>
  <c r="F128" i="4"/>
  <c r="F122" i="4"/>
  <c r="F121" i="4"/>
  <c r="M986" i="4" s="1"/>
  <c r="G118" i="4"/>
  <c r="G117" i="4"/>
  <c r="G116" i="4"/>
  <c r="G113" i="4"/>
  <c r="G112" i="4"/>
  <c r="G111" i="4"/>
  <c r="F115" i="4"/>
  <c r="F109" i="4"/>
  <c r="F108" i="4"/>
  <c r="F102" i="4"/>
  <c r="F96" i="4"/>
  <c r="F95" i="4"/>
  <c r="G92" i="4"/>
  <c r="G91" i="4"/>
  <c r="G90" i="4"/>
  <c r="G87" i="4"/>
  <c r="G86" i="4"/>
  <c r="G85" i="4"/>
  <c r="F89" i="4"/>
  <c r="F82" i="4"/>
  <c r="F76" i="4"/>
  <c r="F69" i="4"/>
  <c r="G66" i="4"/>
  <c r="G65" i="4"/>
  <c r="G64" i="4"/>
  <c r="G63" i="4"/>
  <c r="G60" i="4"/>
  <c r="G59" i="4"/>
  <c r="G58" i="4"/>
  <c r="F62" i="4"/>
  <c r="F56" i="4"/>
  <c r="F55" i="4"/>
  <c r="F49" i="4"/>
  <c r="F43" i="4"/>
  <c r="S43" i="4" s="1"/>
  <c r="F42" i="4"/>
  <c r="G39" i="4"/>
  <c r="G38" i="4"/>
  <c r="G37" i="4"/>
  <c r="G34" i="4"/>
  <c r="G33" i="4"/>
  <c r="G32" i="4"/>
  <c r="F36" i="4"/>
  <c r="F30" i="4"/>
  <c r="F29" i="4"/>
  <c r="G29" i="4" s="1"/>
  <c r="M11" i="4"/>
  <c r="M8" i="4"/>
  <c r="M7" i="4"/>
  <c r="M6" i="4"/>
  <c r="F10" i="4"/>
  <c r="F4" i="4"/>
  <c r="F3" i="4"/>
  <c r="B2" i="4"/>
  <c r="C1095" i="4"/>
  <c r="C1082" i="4"/>
  <c r="C1069" i="4"/>
  <c r="C1056" i="4"/>
  <c r="C1043" i="4"/>
  <c r="C1030" i="4"/>
  <c r="C1017" i="4"/>
  <c r="C1004" i="4"/>
  <c r="C991" i="4"/>
  <c r="C978" i="4"/>
  <c r="C965" i="4"/>
  <c r="C952" i="4"/>
  <c r="C939" i="4"/>
  <c r="C926" i="4"/>
  <c r="C913" i="4"/>
  <c r="C900" i="4"/>
  <c r="C887" i="4"/>
  <c r="C874" i="4"/>
  <c r="C861" i="4"/>
  <c r="C848" i="4"/>
  <c r="C835" i="4"/>
  <c r="C822" i="4"/>
  <c r="C809" i="4"/>
  <c r="C796" i="4"/>
  <c r="C783" i="4"/>
  <c r="C770" i="4"/>
  <c r="C757" i="4"/>
  <c r="C744" i="4"/>
  <c r="C731" i="4"/>
  <c r="C718" i="4"/>
  <c r="C705" i="4"/>
  <c r="C692" i="4"/>
  <c r="C679" i="4"/>
  <c r="C666" i="4"/>
  <c r="C653" i="4"/>
  <c r="C640" i="4"/>
  <c r="C627" i="4"/>
  <c r="C614" i="4"/>
  <c r="C601" i="4"/>
  <c r="C588" i="4"/>
  <c r="C575" i="4"/>
  <c r="C562" i="4"/>
  <c r="C549" i="4"/>
  <c r="C536" i="4"/>
  <c r="C523" i="4"/>
  <c r="C510" i="4"/>
  <c r="C497" i="4"/>
  <c r="C484" i="4"/>
  <c r="C471" i="4"/>
  <c r="C458" i="4"/>
  <c r="C445" i="4"/>
  <c r="C432" i="4"/>
  <c r="C419" i="4"/>
  <c r="C406" i="4"/>
  <c r="C393" i="4"/>
  <c r="C380" i="4"/>
  <c r="C367" i="4"/>
  <c r="C354" i="4"/>
  <c r="C341" i="4"/>
  <c r="C328" i="4"/>
  <c r="C315" i="4"/>
  <c r="C302" i="4"/>
  <c r="C289" i="4"/>
  <c r="C276" i="4"/>
  <c r="C263" i="4"/>
  <c r="C250" i="4"/>
  <c r="C237" i="4"/>
  <c r="C224" i="4"/>
  <c r="C211" i="4"/>
  <c r="C198" i="4"/>
  <c r="C185" i="4"/>
  <c r="C172" i="4"/>
  <c r="C159" i="4"/>
  <c r="C146" i="4"/>
  <c r="C133" i="4"/>
  <c r="C120" i="4"/>
  <c r="C107" i="4"/>
  <c r="C94" i="4"/>
  <c r="C81" i="4"/>
  <c r="C68" i="4"/>
  <c r="C54" i="4"/>
  <c r="C41" i="4"/>
  <c r="C28" i="4"/>
  <c r="C15" i="4"/>
  <c r="B1095" i="4"/>
  <c r="B1082" i="4"/>
  <c r="B1069" i="4"/>
  <c r="B1056" i="4"/>
  <c r="B1043" i="4"/>
  <c r="B1030" i="4"/>
  <c r="B1017" i="4"/>
  <c r="B1004" i="4"/>
  <c r="B991" i="4"/>
  <c r="B978" i="4"/>
  <c r="B965" i="4"/>
  <c r="B952" i="4"/>
  <c r="B939" i="4"/>
  <c r="B926" i="4"/>
  <c r="B913" i="4"/>
  <c r="B900" i="4"/>
  <c r="B887" i="4"/>
  <c r="B874" i="4"/>
  <c r="B861" i="4"/>
  <c r="B848" i="4"/>
  <c r="B835" i="4"/>
  <c r="B822" i="4"/>
  <c r="B809" i="4"/>
  <c r="B796" i="4"/>
  <c r="B783" i="4"/>
  <c r="B770" i="4"/>
  <c r="B757" i="4"/>
  <c r="B744" i="4"/>
  <c r="B731" i="4"/>
  <c r="B718" i="4"/>
  <c r="B705" i="4"/>
  <c r="B692" i="4"/>
  <c r="B679" i="4"/>
  <c r="B666" i="4"/>
  <c r="B653" i="4"/>
  <c r="B640" i="4"/>
  <c r="B627" i="4"/>
  <c r="B614" i="4"/>
  <c r="B601" i="4"/>
  <c r="B588" i="4"/>
  <c r="B575" i="4"/>
  <c r="B562" i="4"/>
  <c r="B549" i="4"/>
  <c r="B536" i="4"/>
  <c r="B523" i="4"/>
  <c r="B510" i="4"/>
  <c r="B497" i="4"/>
  <c r="B484" i="4"/>
  <c r="B471" i="4"/>
  <c r="B458" i="4"/>
  <c r="B445" i="4"/>
  <c r="B432" i="4"/>
  <c r="B419" i="4"/>
  <c r="B406" i="4"/>
  <c r="B393" i="4"/>
  <c r="B380" i="4"/>
  <c r="B367" i="4"/>
  <c r="B354" i="4"/>
  <c r="B341" i="4"/>
  <c r="B328" i="4"/>
  <c r="B315" i="4"/>
  <c r="B302" i="4"/>
  <c r="B289" i="4"/>
  <c r="B276" i="4"/>
  <c r="B263" i="4"/>
  <c r="B250" i="4"/>
  <c r="B237" i="4"/>
  <c r="B224" i="4"/>
  <c r="B211" i="4"/>
  <c r="B198" i="4"/>
  <c r="B185" i="4"/>
  <c r="B172" i="4"/>
  <c r="B159" i="4"/>
  <c r="B146" i="4"/>
  <c r="B133" i="4"/>
  <c r="B120" i="4"/>
  <c r="B107" i="4"/>
  <c r="S382" i="4"/>
  <c r="M382" i="4"/>
  <c r="G382" i="4"/>
  <c r="AE141" i="4" l="1"/>
  <c r="Y141" i="4"/>
  <c r="AK141" i="4"/>
  <c r="Y193" i="4"/>
  <c r="AK193" i="4"/>
  <c r="AE232" i="4"/>
  <c r="AK232" i="4"/>
  <c r="Y232" i="4"/>
  <c r="M258" i="4"/>
  <c r="AK258" i="4"/>
  <c r="AE258" i="4"/>
  <c r="Y258" i="4"/>
  <c r="M388" i="4"/>
  <c r="AK388" i="4"/>
  <c r="AE388" i="4"/>
  <c r="Y388" i="4"/>
  <c r="M466" i="4"/>
  <c r="AK466" i="4"/>
  <c r="AE466" i="4"/>
  <c r="Y466" i="4"/>
  <c r="M492" i="4"/>
  <c r="AK492" i="4"/>
  <c r="AE492" i="4"/>
  <c r="Y492" i="4"/>
  <c r="M518" i="4"/>
  <c r="AK518" i="4"/>
  <c r="AE518" i="4"/>
  <c r="Y518" i="4"/>
  <c r="M557" i="4"/>
  <c r="AE557" i="4"/>
  <c r="AK557" i="4"/>
  <c r="Y557" i="4"/>
  <c r="M713" i="4"/>
  <c r="AK713" i="4"/>
  <c r="AE713" i="4"/>
  <c r="Y713" i="4"/>
  <c r="M752" i="4"/>
  <c r="AK752" i="4"/>
  <c r="Y752" i="4"/>
  <c r="AE752" i="4"/>
  <c r="M882" i="4"/>
  <c r="AK882" i="4"/>
  <c r="AE882" i="4"/>
  <c r="Y882" i="4"/>
  <c r="M908" i="4"/>
  <c r="AK908" i="4"/>
  <c r="AE908" i="4"/>
  <c r="Y908" i="4"/>
  <c r="AK1025" i="4"/>
  <c r="Y1025" i="4"/>
  <c r="AE1025" i="4"/>
  <c r="AE1051" i="4"/>
  <c r="AK1051" i="4"/>
  <c r="Y1051" i="4"/>
  <c r="M115" i="4"/>
  <c r="AE115" i="4"/>
  <c r="Y115" i="4"/>
  <c r="AK115" i="4"/>
  <c r="AE167" i="4"/>
  <c r="Y167" i="4"/>
  <c r="AK167" i="4"/>
  <c r="M284" i="4"/>
  <c r="AE284" i="4"/>
  <c r="AK284" i="4"/>
  <c r="Y284" i="4"/>
  <c r="M323" i="4"/>
  <c r="AE323" i="4"/>
  <c r="Y323" i="4"/>
  <c r="AK323" i="4"/>
  <c r="M362" i="4"/>
  <c r="AE362" i="4"/>
  <c r="AK362" i="4"/>
  <c r="M453" i="4"/>
  <c r="AE453" i="4"/>
  <c r="AK453" i="4"/>
  <c r="Y453" i="4"/>
  <c r="M778" i="4"/>
  <c r="AK778" i="4"/>
  <c r="Y778" i="4"/>
  <c r="AE778" i="4"/>
  <c r="M869" i="4"/>
  <c r="AK869" i="4"/>
  <c r="Y869" i="4"/>
  <c r="AE869" i="4"/>
  <c r="G960" i="4"/>
  <c r="AK960" i="4"/>
  <c r="Y960" i="4"/>
  <c r="AE960" i="4"/>
  <c r="M128" i="4"/>
  <c r="AK128" i="4"/>
  <c r="Y128" i="4"/>
  <c r="AE128" i="4"/>
  <c r="S154" i="4"/>
  <c r="AE154" i="4"/>
  <c r="AK154" i="4"/>
  <c r="Y154" i="4"/>
  <c r="M206" i="4"/>
  <c r="AE206" i="4"/>
  <c r="AK206" i="4"/>
  <c r="Y206" i="4"/>
  <c r="M271" i="4"/>
  <c r="AE271" i="4"/>
  <c r="AK271" i="4"/>
  <c r="Y271" i="4"/>
  <c r="AE297" i="4"/>
  <c r="AK297" i="4"/>
  <c r="Y297" i="4"/>
  <c r="AE349" i="4"/>
  <c r="AK349" i="4"/>
  <c r="Y349" i="4"/>
  <c r="M375" i="4"/>
  <c r="AE375" i="4"/>
  <c r="AK375" i="4"/>
  <c r="Y375" i="4"/>
  <c r="AE427" i="4"/>
  <c r="AK427" i="4"/>
  <c r="Y427" i="4"/>
  <c r="M531" i="4"/>
  <c r="AE531" i="4"/>
  <c r="AK531" i="4"/>
  <c r="Y531" i="4"/>
  <c r="M570" i="4"/>
  <c r="AK570" i="4"/>
  <c r="Y570" i="4"/>
  <c r="AE570" i="4"/>
  <c r="M596" i="4"/>
  <c r="AE596" i="4"/>
  <c r="AK596" i="4"/>
  <c r="Y596" i="4"/>
  <c r="M661" i="4"/>
  <c r="AE661" i="4"/>
  <c r="AK661" i="4"/>
  <c r="Y661" i="4"/>
  <c r="M687" i="4"/>
  <c r="AK687" i="4"/>
  <c r="AE687" i="4"/>
  <c r="Y687" i="4"/>
  <c r="M765" i="4"/>
  <c r="AK765" i="4"/>
  <c r="Y765" i="4"/>
  <c r="AE765" i="4"/>
  <c r="M791" i="4"/>
  <c r="AK791" i="4"/>
  <c r="Y791" i="4"/>
  <c r="AE791" i="4"/>
  <c r="M830" i="4"/>
  <c r="AK830" i="4"/>
  <c r="Y830" i="4"/>
  <c r="AE830" i="4"/>
  <c r="M856" i="4"/>
  <c r="AK856" i="4"/>
  <c r="Y856" i="4"/>
  <c r="AE856" i="4"/>
  <c r="AE973" i="4"/>
  <c r="AK973" i="4"/>
  <c r="Y973" i="4"/>
  <c r="AK1090" i="4"/>
  <c r="Y1090" i="4"/>
  <c r="AE1090" i="4"/>
  <c r="M36" i="4"/>
  <c r="AE36" i="4"/>
  <c r="Y36" i="4"/>
  <c r="AK36" i="4"/>
  <c r="M89" i="4"/>
  <c r="AE89" i="4"/>
  <c r="Y89" i="4"/>
  <c r="AK89" i="4"/>
  <c r="M336" i="4"/>
  <c r="AK336" i="4"/>
  <c r="AE336" i="4"/>
  <c r="Y336" i="4"/>
  <c r="M414" i="4"/>
  <c r="AK414" i="4"/>
  <c r="AE414" i="4"/>
  <c r="Y414" i="4"/>
  <c r="M817" i="4"/>
  <c r="AK817" i="4"/>
  <c r="Y817" i="4"/>
  <c r="AE817" i="4"/>
  <c r="M934" i="4"/>
  <c r="AK934" i="4"/>
  <c r="AE934" i="4"/>
  <c r="Y934" i="4"/>
  <c r="AE999" i="4"/>
  <c r="Y999" i="4"/>
  <c r="AK999" i="4"/>
  <c r="AE1077" i="4"/>
  <c r="AK1077" i="4"/>
  <c r="Y1077" i="4"/>
  <c r="AE62" i="4"/>
  <c r="AK62" i="4"/>
  <c r="AK180" i="4"/>
  <c r="AE180" i="4"/>
  <c r="Y180" i="4"/>
  <c r="M583" i="4"/>
  <c r="AK583" i="4"/>
  <c r="AE583" i="4"/>
  <c r="Y583" i="4"/>
  <c r="M622" i="4"/>
  <c r="AK622" i="4"/>
  <c r="Y622" i="4"/>
  <c r="AE622" i="4"/>
  <c r="AK648" i="4"/>
  <c r="Y648" i="4"/>
  <c r="AE648" i="4"/>
  <c r="M674" i="4"/>
  <c r="Y674" i="4"/>
  <c r="AK674" i="4"/>
  <c r="AE674" i="4"/>
  <c r="M700" i="4"/>
  <c r="AK700" i="4"/>
  <c r="Y700" i="4"/>
  <c r="AE700" i="4"/>
  <c r="AK739" i="4"/>
  <c r="Y739" i="4"/>
  <c r="AE739" i="4"/>
  <c r="M804" i="4"/>
  <c r="AK804" i="4"/>
  <c r="Y804" i="4"/>
  <c r="AE804" i="4"/>
  <c r="AK986" i="4"/>
  <c r="AE986" i="4"/>
  <c r="Y986" i="4"/>
  <c r="M49" i="4"/>
  <c r="AE49" i="4"/>
  <c r="AK49" i="4"/>
  <c r="Y49" i="4"/>
  <c r="M76" i="4"/>
  <c r="AE76" i="4"/>
  <c r="AK76" i="4"/>
  <c r="Y76" i="4"/>
  <c r="M102" i="4"/>
  <c r="AE102" i="4"/>
  <c r="AK102" i="4"/>
  <c r="Y102" i="4"/>
  <c r="AE219" i="4"/>
  <c r="Y219" i="4"/>
  <c r="M245" i="4"/>
  <c r="AE245" i="4"/>
  <c r="AK245" i="4"/>
  <c r="Y245" i="4"/>
  <c r="M310" i="4"/>
  <c r="AE310" i="4"/>
  <c r="AK310" i="4"/>
  <c r="Y310" i="4"/>
  <c r="M401" i="4"/>
  <c r="AE401" i="4"/>
  <c r="AK401" i="4"/>
  <c r="Y401" i="4"/>
  <c r="AK440" i="4"/>
  <c r="AE440" i="4"/>
  <c r="Y440" i="4"/>
  <c r="M479" i="4"/>
  <c r="AE479" i="4"/>
  <c r="AK479" i="4"/>
  <c r="Y479" i="4"/>
  <c r="AE505" i="4"/>
  <c r="AK505" i="4"/>
  <c r="Y505" i="4"/>
  <c r="M544" i="4"/>
  <c r="Y544" i="4"/>
  <c r="AE544" i="4"/>
  <c r="AK544" i="4"/>
  <c r="AE609" i="4"/>
  <c r="AK609" i="4"/>
  <c r="Y609" i="4"/>
  <c r="AE635" i="4"/>
  <c r="AK635" i="4"/>
  <c r="Y635" i="4"/>
  <c r="AK726" i="4"/>
  <c r="AE726" i="4"/>
  <c r="Y726" i="4"/>
  <c r="M843" i="4"/>
  <c r="Y843" i="4"/>
  <c r="AE843" i="4"/>
  <c r="AK843" i="4"/>
  <c r="M895" i="4"/>
  <c r="AK895" i="4"/>
  <c r="Y895" i="4"/>
  <c r="AE895" i="4"/>
  <c r="M921" i="4"/>
  <c r="AK921" i="4"/>
  <c r="Y921" i="4"/>
  <c r="AE921" i="4"/>
  <c r="AE947" i="4"/>
  <c r="AK947" i="4"/>
  <c r="Y947" i="4"/>
  <c r="S1012" i="4"/>
  <c r="AK1012" i="4"/>
  <c r="AE1012" i="4"/>
  <c r="Y1012" i="4"/>
  <c r="AK1038" i="4"/>
  <c r="AE1038" i="4"/>
  <c r="Y1038" i="4"/>
  <c r="S1064" i="4"/>
  <c r="AK1064" i="4"/>
  <c r="AE1064" i="4"/>
  <c r="Y1064" i="4"/>
  <c r="G1103" i="4"/>
  <c r="AE1103" i="4"/>
  <c r="AK1103" i="4"/>
  <c r="Y1103" i="4"/>
  <c r="G648" i="4"/>
  <c r="M648" i="4"/>
  <c r="G739" i="4"/>
  <c r="M739" i="4"/>
  <c r="S108" i="4"/>
  <c r="M973" i="4"/>
  <c r="G95" i="4"/>
  <c r="M960" i="4"/>
  <c r="S134" i="4"/>
  <c r="M999" i="4"/>
  <c r="S186" i="4"/>
  <c r="M1051" i="4"/>
  <c r="G726" i="4"/>
  <c r="M726" i="4"/>
  <c r="G947" i="4"/>
  <c r="M947" i="4"/>
  <c r="G609" i="4"/>
  <c r="M609" i="4"/>
  <c r="G635" i="4"/>
  <c r="M635" i="4"/>
  <c r="S297" i="4"/>
  <c r="M297" i="4"/>
  <c r="G349" i="4"/>
  <c r="M349" i="4"/>
  <c r="G427" i="4"/>
  <c r="M427" i="4"/>
  <c r="G460" i="4"/>
  <c r="M460" i="4"/>
  <c r="S440" i="4"/>
  <c r="M440" i="4"/>
  <c r="S459" i="4"/>
  <c r="M459" i="4"/>
  <c r="G505" i="4"/>
  <c r="M505" i="4"/>
  <c r="Y62" i="4"/>
  <c r="M62" i="4"/>
  <c r="G219" i="4"/>
  <c r="M219" i="4"/>
  <c r="G1084" i="4"/>
  <c r="S635" i="4"/>
  <c r="G927" i="4"/>
  <c r="G1018" i="4"/>
  <c r="S505" i="4"/>
  <c r="M759" i="4"/>
  <c r="G511" i="4"/>
  <c r="M706" i="4"/>
  <c r="S947" i="4"/>
  <c r="S544" i="4"/>
  <c r="S706" i="4"/>
  <c r="G148" i="4"/>
  <c r="G544" i="4"/>
  <c r="G245" i="4"/>
  <c r="G525" i="4"/>
  <c r="M681" i="4"/>
  <c r="M785" i="4"/>
  <c r="G895" i="4"/>
  <c r="G1038" i="4"/>
  <c r="G1070" i="4"/>
  <c r="S369" i="4"/>
  <c r="G134" i="4"/>
  <c r="AK720" i="4"/>
  <c r="S654" i="4"/>
  <c r="S563" i="4"/>
  <c r="M720" i="4"/>
  <c r="S889" i="4"/>
  <c r="G43" i="4"/>
  <c r="M538" i="4"/>
  <c r="S966" i="4"/>
  <c r="M355" i="4"/>
  <c r="G108" i="4"/>
  <c r="M226" i="4"/>
  <c r="Y1031" i="4"/>
  <c r="AE1031" i="4"/>
  <c r="AK1031" i="4"/>
  <c r="AE1019" i="4"/>
  <c r="Y1019" i="4"/>
  <c r="AK1019" i="4"/>
  <c r="M1019" i="4"/>
  <c r="Y1045" i="4"/>
  <c r="AE1045" i="4"/>
  <c r="AK1045" i="4"/>
  <c r="AE1071" i="4"/>
  <c r="AK1071" i="4"/>
  <c r="M1071" i="4"/>
  <c r="Y1071" i="4"/>
  <c r="G1025" i="4"/>
  <c r="S1057" i="4"/>
  <c r="Y1057" i="4"/>
  <c r="AK1057" i="4"/>
  <c r="AE1057" i="4"/>
  <c r="AE1096" i="4"/>
  <c r="AK1096" i="4"/>
  <c r="Y1096" i="4"/>
  <c r="AE1032" i="4"/>
  <c r="Y1032" i="4"/>
  <c r="AK1032" i="4"/>
  <c r="M1058" i="4"/>
  <c r="AE1058" i="4"/>
  <c r="AK1058" i="4"/>
  <c r="Y1058" i="4"/>
  <c r="Y1083" i="4"/>
  <c r="AK1083" i="4"/>
  <c r="AE1083" i="4"/>
  <c r="M1083" i="4"/>
  <c r="AK1097" i="4"/>
  <c r="Y1097" i="4"/>
  <c r="AE1097" i="4"/>
  <c r="M1018" i="4"/>
  <c r="Y1018" i="4"/>
  <c r="AE1018" i="4"/>
  <c r="AK1018" i="4"/>
  <c r="AE1044" i="4"/>
  <c r="Y1044" i="4"/>
  <c r="AK1044" i="4"/>
  <c r="Y1070" i="4"/>
  <c r="AK1070" i="4"/>
  <c r="AE1070" i="4"/>
  <c r="M1070" i="4"/>
  <c r="AE1084" i="4"/>
  <c r="AK1084" i="4"/>
  <c r="M1084" i="4"/>
  <c r="Y1084" i="4"/>
  <c r="S109" i="4"/>
  <c r="Y109" i="4"/>
  <c r="AE109" i="4"/>
  <c r="AK109" i="4"/>
  <c r="G161" i="4"/>
  <c r="Y161" i="4"/>
  <c r="AE161" i="4"/>
  <c r="AK161" i="4"/>
  <c r="M174" i="4"/>
  <c r="Y174" i="4"/>
  <c r="AE174" i="4"/>
  <c r="AK174" i="4"/>
  <c r="M193" i="4"/>
  <c r="G193" i="4"/>
  <c r="AK212" i="4"/>
  <c r="Y212" i="4"/>
  <c r="AE212" i="4"/>
  <c r="S232" i="4"/>
  <c r="AK317" i="4"/>
  <c r="Y317" i="4"/>
  <c r="M317" i="4"/>
  <c r="AE317" i="4"/>
  <c r="G388" i="4"/>
  <c r="S394" i="4"/>
  <c r="AE394" i="4"/>
  <c r="AK394" i="4"/>
  <c r="Y394" i="4"/>
  <c r="Y447" i="4"/>
  <c r="AK447" i="4"/>
  <c r="M447" i="4"/>
  <c r="AE447" i="4"/>
  <c r="S472" i="4"/>
  <c r="AE472" i="4"/>
  <c r="Y472" i="4"/>
  <c r="AK472" i="4"/>
  <c r="Y537" i="4"/>
  <c r="AK537" i="4"/>
  <c r="AE537" i="4"/>
  <c r="AK616" i="4"/>
  <c r="AE616" i="4"/>
  <c r="Y616" i="4"/>
  <c r="M668" i="4"/>
  <c r="Y668" i="4"/>
  <c r="AK668" i="4"/>
  <c r="AE668" i="4"/>
  <c r="M733" i="4"/>
  <c r="Y733" i="4"/>
  <c r="AK733" i="4"/>
  <c r="AE733" i="4"/>
  <c r="S817" i="4"/>
  <c r="G863" i="4"/>
  <c r="Y863" i="4"/>
  <c r="AE863" i="4"/>
  <c r="M863" i="4"/>
  <c r="AK863" i="4"/>
  <c r="Y940" i="4"/>
  <c r="AE940" i="4"/>
  <c r="M940" i="4"/>
  <c r="AK940" i="4"/>
  <c r="S89" i="4"/>
  <c r="AE10" i="4"/>
  <c r="AK10" i="4"/>
  <c r="Y10" i="4"/>
  <c r="Y23" i="4"/>
  <c r="Y43" i="4"/>
  <c r="AE43" i="4"/>
  <c r="AK43" i="4"/>
  <c r="M43" i="4"/>
  <c r="AE69" i="4"/>
  <c r="AK69" i="4"/>
  <c r="M69" i="4"/>
  <c r="Y69" i="4"/>
  <c r="Y108" i="4"/>
  <c r="AE108" i="4"/>
  <c r="AK108" i="4"/>
  <c r="AE135" i="4"/>
  <c r="AK135" i="4"/>
  <c r="M135" i="4"/>
  <c r="Y135" i="4"/>
  <c r="AK160" i="4"/>
  <c r="Y160" i="4"/>
  <c r="AE160" i="4"/>
  <c r="AK173" i="4"/>
  <c r="M173" i="4"/>
  <c r="Y173" i="4"/>
  <c r="AE173" i="4"/>
  <c r="G187" i="4"/>
  <c r="M187" i="4"/>
  <c r="AK187" i="4"/>
  <c r="Y187" i="4"/>
  <c r="Y226" i="4"/>
  <c r="AE226" i="4"/>
  <c r="AK226" i="4"/>
  <c r="S252" i="4"/>
  <c r="Y252" i="4"/>
  <c r="AE252" i="4"/>
  <c r="AK252" i="4"/>
  <c r="M252" i="4"/>
  <c r="AE277" i="4"/>
  <c r="AK277" i="4"/>
  <c r="Y277" i="4"/>
  <c r="AE316" i="4"/>
  <c r="M316" i="4"/>
  <c r="Y316" i="4"/>
  <c r="AK316" i="4"/>
  <c r="AK330" i="4"/>
  <c r="Y330" i="4"/>
  <c r="AE330" i="4"/>
  <c r="M330" i="4"/>
  <c r="S349" i="4"/>
  <c r="AK355" i="4"/>
  <c r="AE355" i="4"/>
  <c r="AK381" i="4"/>
  <c r="Y381" i="4"/>
  <c r="AE381" i="4"/>
  <c r="S408" i="4"/>
  <c r="Y408" i="4"/>
  <c r="AK408" i="4"/>
  <c r="M408" i="4"/>
  <c r="AE408" i="4"/>
  <c r="S427" i="4"/>
  <c r="S446" i="4"/>
  <c r="M446" i="4"/>
  <c r="AE446" i="4"/>
  <c r="AK446" i="4"/>
  <c r="Y446" i="4"/>
  <c r="S460" i="4"/>
  <c r="AE460" i="4"/>
  <c r="Y460" i="4"/>
  <c r="AK460" i="4"/>
  <c r="AE486" i="4"/>
  <c r="Y486" i="4"/>
  <c r="AK486" i="4"/>
  <c r="G512" i="4"/>
  <c r="Y512" i="4"/>
  <c r="AK512" i="4"/>
  <c r="M512" i="4"/>
  <c r="AE512" i="4"/>
  <c r="AE551" i="4"/>
  <c r="M551" i="4"/>
  <c r="Y551" i="4"/>
  <c r="AK551" i="4"/>
  <c r="AE576" i="4"/>
  <c r="AK576" i="4"/>
  <c r="Y576" i="4"/>
  <c r="M615" i="4"/>
  <c r="AK615" i="4"/>
  <c r="AE615" i="4"/>
  <c r="Y615" i="4"/>
  <c r="AE641" i="4"/>
  <c r="AK641" i="4"/>
  <c r="Y641" i="4"/>
  <c r="AK667" i="4"/>
  <c r="AE667" i="4"/>
  <c r="Y667" i="4"/>
  <c r="M693" i="4"/>
  <c r="Y693" i="4"/>
  <c r="AK693" i="4"/>
  <c r="AE693" i="4"/>
  <c r="AE707" i="4"/>
  <c r="AK707" i="4"/>
  <c r="Y707" i="4"/>
  <c r="AK732" i="4"/>
  <c r="M732" i="4"/>
  <c r="AE732" i="4"/>
  <c r="Y732" i="4"/>
  <c r="G746" i="4"/>
  <c r="M746" i="4"/>
  <c r="Y746" i="4"/>
  <c r="AK746" i="4"/>
  <c r="AE746" i="4"/>
  <c r="Y771" i="4"/>
  <c r="AE771" i="4"/>
  <c r="AK771" i="4"/>
  <c r="AK797" i="4"/>
  <c r="AE797" i="4"/>
  <c r="Y797" i="4"/>
  <c r="AK811" i="4"/>
  <c r="M811" i="4"/>
  <c r="S811" i="4"/>
  <c r="AE811" i="4"/>
  <c r="Y811" i="4"/>
  <c r="M862" i="4"/>
  <c r="Y862" i="4"/>
  <c r="AK862" i="4"/>
  <c r="AE862" i="4"/>
  <c r="AE876" i="4"/>
  <c r="AK876" i="4"/>
  <c r="Y876" i="4"/>
  <c r="Y902" i="4"/>
  <c r="AK902" i="4"/>
  <c r="AE902" i="4"/>
  <c r="S928" i="4"/>
  <c r="AE928" i="4"/>
  <c r="AK928" i="4"/>
  <c r="Y928" i="4"/>
  <c r="AE953" i="4"/>
  <c r="AK953" i="4"/>
  <c r="Y953" i="4"/>
  <c r="S979" i="4"/>
  <c r="AK979" i="4"/>
  <c r="M979" i="4"/>
  <c r="AE979" i="4"/>
  <c r="Y979" i="4"/>
  <c r="Y993" i="4"/>
  <c r="AE993" i="4"/>
  <c r="AK993" i="4"/>
  <c r="S29" i="4"/>
  <c r="Y29" i="4"/>
  <c r="AE29" i="4"/>
  <c r="AK29" i="4"/>
  <c r="S95" i="4"/>
  <c r="AK95" i="4"/>
  <c r="M95" i="4"/>
  <c r="Y95" i="4"/>
  <c r="AE95" i="4"/>
  <c r="AK278" i="4"/>
  <c r="Y278" i="4"/>
  <c r="AE278" i="4"/>
  <c r="AE303" i="4"/>
  <c r="M303" i="4"/>
  <c r="AK303" i="4"/>
  <c r="Y303" i="4"/>
  <c r="AE356" i="4"/>
  <c r="AK356" i="4"/>
  <c r="S498" i="4"/>
  <c r="AE498" i="4"/>
  <c r="AK498" i="4"/>
  <c r="Y498" i="4"/>
  <c r="G518" i="4"/>
  <c r="S577" i="4"/>
  <c r="AK577" i="4"/>
  <c r="AE577" i="4"/>
  <c r="Y577" i="4"/>
  <c r="Y642" i="4"/>
  <c r="AE642" i="4"/>
  <c r="AK642" i="4"/>
  <c r="S713" i="4"/>
  <c r="M836" i="4"/>
  <c r="AK836" i="4"/>
  <c r="AE836" i="4"/>
  <c r="Y836" i="4"/>
  <c r="S882" i="4"/>
  <c r="AK954" i="4"/>
  <c r="AE954" i="4"/>
  <c r="Y954" i="4"/>
  <c r="M980" i="4"/>
  <c r="Y980" i="4"/>
  <c r="AK980" i="4"/>
  <c r="AE980" i="4"/>
  <c r="Y3" i="4"/>
  <c r="AE3" i="4"/>
  <c r="AK3" i="4"/>
  <c r="S16" i="4"/>
  <c r="AK16" i="4"/>
  <c r="AE16" i="4"/>
  <c r="Y30" i="4"/>
  <c r="AE30" i="4"/>
  <c r="AK30" i="4"/>
  <c r="AE55" i="4"/>
  <c r="AK55" i="4"/>
  <c r="M96" i="4"/>
  <c r="Y96" i="4"/>
  <c r="AE96" i="4"/>
  <c r="AK96" i="4"/>
  <c r="M121" i="4"/>
  <c r="Y121" i="4"/>
  <c r="AE121" i="4"/>
  <c r="AK121" i="4"/>
  <c r="AE147" i="4"/>
  <c r="AK147" i="4"/>
  <c r="Y147" i="4"/>
  <c r="M180" i="4"/>
  <c r="Y199" i="4"/>
  <c r="AE199" i="4"/>
  <c r="AK199" i="4"/>
  <c r="AE213" i="4"/>
  <c r="Y213" i="4"/>
  <c r="Y239" i="4"/>
  <c r="AE239" i="4"/>
  <c r="AK239" i="4"/>
  <c r="Y264" i="4"/>
  <c r="AE264" i="4"/>
  <c r="AK264" i="4"/>
  <c r="AE290" i="4"/>
  <c r="AK290" i="4"/>
  <c r="M290" i="4"/>
  <c r="Y290" i="4"/>
  <c r="AK304" i="4"/>
  <c r="Y304" i="4"/>
  <c r="AE304" i="4"/>
  <c r="M304" i="4"/>
  <c r="AK342" i="4"/>
  <c r="Y342" i="4"/>
  <c r="AE342" i="4"/>
  <c r="AE368" i="4"/>
  <c r="AK368" i="4"/>
  <c r="Y368" i="4"/>
  <c r="M395" i="4"/>
  <c r="Y395" i="4"/>
  <c r="AK395" i="4"/>
  <c r="AE395" i="4"/>
  <c r="M420" i="4"/>
  <c r="AE420" i="4"/>
  <c r="Y420" i="4"/>
  <c r="AK420" i="4"/>
  <c r="S434" i="4"/>
  <c r="Y434" i="4"/>
  <c r="AK434" i="4"/>
  <c r="AE434" i="4"/>
  <c r="M434" i="4"/>
  <c r="AK473" i="4"/>
  <c r="Y473" i="4"/>
  <c r="AE473" i="4"/>
  <c r="G499" i="4"/>
  <c r="Y499" i="4"/>
  <c r="AK499" i="4"/>
  <c r="AE499" i="4"/>
  <c r="M524" i="4"/>
  <c r="AE524" i="4"/>
  <c r="Y524" i="4"/>
  <c r="AK524" i="4"/>
  <c r="AE538" i="4"/>
  <c r="AK538" i="4"/>
  <c r="Y538" i="4"/>
  <c r="AE563" i="4"/>
  <c r="Y563" i="4"/>
  <c r="AK563" i="4"/>
  <c r="S583" i="4"/>
  <c r="AE589" i="4"/>
  <c r="M589" i="4"/>
  <c r="AK589" i="4"/>
  <c r="Y589" i="4"/>
  <c r="AK603" i="4"/>
  <c r="Y603" i="4"/>
  <c r="AE603" i="4"/>
  <c r="M603" i="4"/>
  <c r="M629" i="4"/>
  <c r="AK629" i="4"/>
  <c r="Y629" i="4"/>
  <c r="AE629" i="4"/>
  <c r="AE654" i="4"/>
  <c r="AK654" i="4"/>
  <c r="Y654" i="4"/>
  <c r="Y680" i="4"/>
  <c r="AK680" i="4"/>
  <c r="AE680" i="4"/>
  <c r="G700" i="4"/>
  <c r="AE720" i="4"/>
  <c r="Y720" i="4"/>
  <c r="Y758" i="4"/>
  <c r="AK758" i="4"/>
  <c r="AE758" i="4"/>
  <c r="G778" i="4"/>
  <c r="AE784" i="4"/>
  <c r="AK784" i="4"/>
  <c r="Y784" i="4"/>
  <c r="AE823" i="4"/>
  <c r="AK823" i="4"/>
  <c r="Y823" i="4"/>
  <c r="M823" i="4"/>
  <c r="Y837" i="4"/>
  <c r="AK837" i="4"/>
  <c r="AE837" i="4"/>
  <c r="G849" i="4"/>
  <c r="Y849" i="4"/>
  <c r="AK849" i="4"/>
  <c r="AE849" i="4"/>
  <c r="AK889" i="4"/>
  <c r="AE889" i="4"/>
  <c r="Y889" i="4"/>
  <c r="Y915" i="4"/>
  <c r="AE915" i="4"/>
  <c r="AK915" i="4"/>
  <c r="AE941" i="4"/>
  <c r="AK941" i="4"/>
  <c r="Y941" i="4"/>
  <c r="M941" i="4"/>
  <c r="AK966" i="4"/>
  <c r="AE966" i="4"/>
  <c r="Y966" i="4"/>
  <c r="AE1006" i="4"/>
  <c r="AK1006" i="4"/>
  <c r="Y1006" i="4"/>
  <c r="Y238" i="4"/>
  <c r="AE238" i="4"/>
  <c r="AK238" i="4"/>
  <c r="G258" i="4"/>
  <c r="S433" i="4"/>
  <c r="M433" i="4"/>
  <c r="AE433" i="4"/>
  <c r="AK433" i="4"/>
  <c r="Y433" i="4"/>
  <c r="AE602" i="4"/>
  <c r="AK602" i="4"/>
  <c r="M602" i="4"/>
  <c r="Y602" i="4"/>
  <c r="AK628" i="4"/>
  <c r="Y628" i="4"/>
  <c r="M628" i="4"/>
  <c r="AE628" i="4"/>
  <c r="Y694" i="4"/>
  <c r="AE694" i="4"/>
  <c r="M694" i="4"/>
  <c r="AK694" i="4"/>
  <c r="AK719" i="4"/>
  <c r="AE719" i="4"/>
  <c r="Y719" i="4"/>
  <c r="AE772" i="4"/>
  <c r="AK772" i="4"/>
  <c r="Y772" i="4"/>
  <c r="Y798" i="4"/>
  <c r="AK798" i="4"/>
  <c r="AE798" i="4"/>
  <c r="S888" i="4"/>
  <c r="AE888" i="4"/>
  <c r="AK888" i="4"/>
  <c r="Y888" i="4"/>
  <c r="S914" i="4"/>
  <c r="Y914" i="4"/>
  <c r="AK914" i="4"/>
  <c r="AE914" i="4"/>
  <c r="Y1005" i="4"/>
  <c r="AE1005" i="4"/>
  <c r="AK1005" i="4"/>
  <c r="G49" i="4"/>
  <c r="AE4" i="4"/>
  <c r="AK4" i="4"/>
  <c r="Y4" i="4"/>
  <c r="AE17" i="4"/>
  <c r="AK17" i="4"/>
  <c r="S36" i="4"/>
  <c r="M42" i="4"/>
  <c r="Y42" i="4"/>
  <c r="AE42" i="4"/>
  <c r="AK42" i="4"/>
  <c r="S56" i="4"/>
  <c r="AE56" i="4"/>
  <c r="AK56" i="4"/>
  <c r="AK82" i="4"/>
  <c r="Y82" i="4"/>
  <c r="AE82" i="4"/>
  <c r="G122" i="4"/>
  <c r="AE122" i="4"/>
  <c r="AK122" i="4"/>
  <c r="Y122" i="4"/>
  <c r="Y134" i="4"/>
  <c r="AE134" i="4"/>
  <c r="AK134" i="4"/>
  <c r="M134" i="4"/>
  <c r="AE148" i="4"/>
  <c r="AK148" i="4"/>
  <c r="Y148" i="4"/>
  <c r="Y186" i="4"/>
  <c r="M186" i="4"/>
  <c r="AK186" i="4"/>
  <c r="G186" i="4"/>
  <c r="S200" i="4"/>
  <c r="Y200" i="4"/>
  <c r="AE200" i="4"/>
  <c r="AK200" i="4"/>
  <c r="S225" i="4"/>
  <c r="AK225" i="4"/>
  <c r="Y225" i="4"/>
  <c r="AE225" i="4"/>
  <c r="M251" i="4"/>
  <c r="Y251" i="4"/>
  <c r="AE251" i="4"/>
  <c r="AK251" i="4"/>
  <c r="AE265" i="4"/>
  <c r="AK265" i="4"/>
  <c r="Y265" i="4"/>
  <c r="S291" i="4"/>
  <c r="AK291" i="4"/>
  <c r="M291" i="4"/>
  <c r="Y291" i="4"/>
  <c r="AE291" i="4"/>
  <c r="S310" i="4"/>
  <c r="AE329" i="4"/>
  <c r="M329" i="4"/>
  <c r="Y329" i="4"/>
  <c r="AK329" i="4"/>
  <c r="AE343" i="4"/>
  <c r="Y343" i="4"/>
  <c r="AK343" i="4"/>
  <c r="AK369" i="4"/>
  <c r="Y369" i="4"/>
  <c r="AE369" i="4"/>
  <c r="M407" i="4"/>
  <c r="AE407" i="4"/>
  <c r="Y407" i="4"/>
  <c r="AK407" i="4"/>
  <c r="Y421" i="4"/>
  <c r="AK421" i="4"/>
  <c r="M421" i="4"/>
  <c r="AE421" i="4"/>
  <c r="Y459" i="4"/>
  <c r="AK459" i="4"/>
  <c r="AE459" i="4"/>
  <c r="AK485" i="4"/>
  <c r="Y485" i="4"/>
  <c r="AE485" i="4"/>
  <c r="M511" i="4"/>
  <c r="AE511" i="4"/>
  <c r="AK511" i="4"/>
  <c r="Y511" i="4"/>
  <c r="Y525" i="4"/>
  <c r="AK525" i="4"/>
  <c r="M525" i="4"/>
  <c r="AE525" i="4"/>
  <c r="Y550" i="4"/>
  <c r="AK550" i="4"/>
  <c r="M550" i="4"/>
  <c r="AE550" i="4"/>
  <c r="S564" i="4"/>
  <c r="AK564" i="4"/>
  <c r="Y564" i="4"/>
  <c r="AE564" i="4"/>
  <c r="AE590" i="4"/>
  <c r="M590" i="4"/>
  <c r="AK590" i="4"/>
  <c r="Y590" i="4"/>
  <c r="AK655" i="4"/>
  <c r="AE655" i="4"/>
  <c r="Y655" i="4"/>
  <c r="Y681" i="4"/>
  <c r="AE681" i="4"/>
  <c r="AK681" i="4"/>
  <c r="Y706" i="4"/>
  <c r="AE706" i="4"/>
  <c r="AK706" i="4"/>
  <c r="AK745" i="4"/>
  <c r="M745" i="4"/>
  <c r="AE745" i="4"/>
  <c r="Y745" i="4"/>
  <c r="Y759" i="4"/>
  <c r="AE759" i="4"/>
  <c r="AK759" i="4"/>
  <c r="AK785" i="4"/>
  <c r="AE785" i="4"/>
  <c r="Y785" i="4"/>
  <c r="AE810" i="4"/>
  <c r="AK810" i="4"/>
  <c r="M810" i="4"/>
  <c r="Y810" i="4"/>
  <c r="S810" i="4"/>
  <c r="AK824" i="4"/>
  <c r="M824" i="4"/>
  <c r="AE824" i="4"/>
  <c r="Y824" i="4"/>
  <c r="Y850" i="4"/>
  <c r="AE850" i="4"/>
  <c r="AK850" i="4"/>
  <c r="Y875" i="4"/>
  <c r="AE875" i="4"/>
  <c r="AK875" i="4"/>
  <c r="S895" i="4"/>
  <c r="AK901" i="4"/>
  <c r="AE901" i="4"/>
  <c r="Y901" i="4"/>
  <c r="Y927" i="4"/>
  <c r="AE927" i="4"/>
  <c r="AK927" i="4"/>
  <c r="Y967" i="4"/>
  <c r="AK967" i="4"/>
  <c r="AE967" i="4"/>
  <c r="Y992" i="4"/>
  <c r="AK992" i="4"/>
  <c r="AE992" i="4"/>
  <c r="M29" i="4"/>
  <c r="S49" i="4"/>
  <c r="G89" i="4"/>
  <c r="M109" i="4"/>
  <c r="S135" i="4"/>
  <c r="G154" i="4"/>
  <c r="G297" i="4"/>
  <c r="S316" i="4"/>
  <c r="Y355" i="4"/>
  <c r="M154" i="4"/>
  <c r="G226" i="4"/>
  <c r="G330" i="4"/>
  <c r="G355" i="4"/>
  <c r="S999" i="4"/>
  <c r="S167" i="4"/>
  <c r="M473" i="4"/>
  <c r="G473" i="4"/>
  <c r="S524" i="4"/>
  <c r="S538" i="4"/>
  <c r="G654" i="4"/>
  <c r="S674" i="4"/>
  <c r="S720" i="4"/>
  <c r="S739" i="4"/>
  <c r="S758" i="4"/>
  <c r="M758" i="4"/>
  <c r="G758" i="4"/>
  <c r="S823" i="4"/>
  <c r="M837" i="4"/>
  <c r="G837" i="4"/>
  <c r="G915" i="4"/>
  <c r="G966" i="4"/>
  <c r="M1032" i="4"/>
  <c r="S1032" i="4"/>
  <c r="S1083" i="4"/>
  <c r="S1097" i="4"/>
  <c r="G1097" i="4"/>
  <c r="M1097" i="4"/>
  <c r="S69" i="4"/>
  <c r="G69" i="4"/>
  <c r="M108" i="4"/>
  <c r="M148" i="4"/>
  <c r="S245" i="4"/>
  <c r="G251" i="4"/>
  <c r="M265" i="4"/>
  <c r="G265" i="4"/>
  <c r="G369" i="4"/>
  <c r="S407" i="4"/>
  <c r="G421" i="4"/>
  <c r="G440" i="4"/>
  <c r="G459" i="4"/>
  <c r="G102" i="4"/>
  <c r="G180" i="4"/>
  <c r="M278" i="4"/>
  <c r="M199" i="4"/>
  <c r="G368" i="4"/>
  <c r="M772" i="4"/>
  <c r="S30" i="4"/>
  <c r="M368" i="4"/>
  <c r="S862" i="4"/>
  <c r="S1031" i="4"/>
  <c r="S1051" i="4"/>
  <c r="Y55" i="4"/>
  <c r="G96" i="4"/>
  <c r="S317" i="4"/>
  <c r="G466" i="4"/>
  <c r="M486" i="4"/>
  <c r="G486" i="4"/>
  <c r="S596" i="4"/>
  <c r="M707" i="4"/>
  <c r="G707" i="4"/>
  <c r="S771" i="4"/>
  <c r="S791" i="4"/>
  <c r="G791" i="4"/>
  <c r="M928" i="4"/>
  <c r="G993" i="4"/>
  <c r="G16" i="4"/>
  <c r="M55" i="4"/>
  <c r="S486" i="4"/>
  <c r="S17" i="4"/>
  <c r="G36" i="4"/>
  <c r="S82" i="4"/>
  <c r="G147" i="4"/>
  <c r="M167" i="4"/>
  <c r="G167" i="4"/>
  <c r="S199" i="4"/>
  <c r="G284" i="4"/>
  <c r="G395" i="4"/>
  <c r="M472" i="4"/>
  <c r="G472" i="4"/>
  <c r="S492" i="4"/>
  <c r="S719" i="4"/>
  <c r="M719" i="4"/>
  <c r="G908" i="4"/>
  <c r="G914" i="4"/>
  <c r="S980" i="4"/>
  <c r="S1096" i="4"/>
  <c r="M16" i="4"/>
  <c r="G82" i="4"/>
  <c r="S336" i="4"/>
  <c r="M498" i="4"/>
  <c r="S576" i="4"/>
  <c r="S733" i="4"/>
  <c r="M797" i="4"/>
  <c r="S836" i="4"/>
  <c r="S934" i="4"/>
  <c r="G980" i="4"/>
  <c r="M993" i="4"/>
  <c r="M30" i="4"/>
  <c r="S115" i="4"/>
  <c r="G121" i="4"/>
  <c r="S141" i="4"/>
  <c r="G141" i="4"/>
  <c r="S174" i="4"/>
  <c r="S193" i="4"/>
  <c r="AE193" i="4"/>
  <c r="S212" i="4"/>
  <c r="G232" i="4"/>
  <c r="G238" i="4"/>
  <c r="S278" i="4"/>
  <c r="S303" i="4"/>
  <c r="G356" i="4"/>
  <c r="S388" i="4"/>
  <c r="M394" i="4"/>
  <c r="G394" i="4"/>
  <c r="G447" i="4"/>
  <c r="S615" i="4"/>
  <c r="S687" i="4"/>
  <c r="S876" i="4"/>
  <c r="M876" i="4"/>
  <c r="G212" i="4"/>
  <c r="G303" i="4"/>
  <c r="M576" i="4"/>
  <c r="G596" i="4"/>
  <c r="G667" i="4"/>
  <c r="G1019" i="4"/>
  <c r="S102" i="4"/>
  <c r="S122" i="4"/>
  <c r="S180" i="4"/>
  <c r="AK213" i="4"/>
  <c r="S213" i="4"/>
  <c r="S264" i="4"/>
  <c r="M264" i="4"/>
  <c r="S368" i="4"/>
  <c r="S557" i="4"/>
  <c r="G557" i="4"/>
  <c r="G577" i="4"/>
  <c r="S772" i="4"/>
  <c r="M798" i="4"/>
  <c r="G999" i="4"/>
  <c r="G1051" i="4"/>
  <c r="M17" i="4"/>
  <c r="S96" i="4"/>
  <c r="M212" i="4"/>
  <c r="Y16" i="4"/>
  <c r="Y17" i="4"/>
  <c r="G30" i="4"/>
  <c r="Y56" i="4"/>
  <c r="M82" i="4"/>
  <c r="G115" i="4"/>
  <c r="S121" i="4"/>
  <c r="G199" i="4"/>
  <c r="S238" i="4"/>
  <c r="G264" i="4"/>
  <c r="G278" i="4"/>
  <c r="S284" i="4"/>
  <c r="G317" i="4"/>
  <c r="G342" i="4"/>
  <c r="G414" i="4"/>
  <c r="G492" i="4"/>
  <c r="M577" i="4"/>
  <c r="G615" i="4"/>
  <c r="S668" i="4"/>
  <c r="G693" i="4"/>
  <c r="G772" i="4"/>
  <c r="S797" i="4"/>
  <c r="S856" i="4"/>
  <c r="G876" i="4"/>
  <c r="M914" i="4"/>
  <c r="G1005" i="4"/>
  <c r="M1031" i="4"/>
  <c r="S1045" i="4"/>
  <c r="G375" i="4"/>
  <c r="S453" i="4"/>
  <c r="S485" i="4"/>
  <c r="M485" i="4"/>
  <c r="G550" i="4"/>
  <c r="S602" i="4"/>
  <c r="M616" i="4"/>
  <c r="G616" i="4"/>
  <c r="S641" i="4"/>
  <c r="M641" i="4"/>
  <c r="S824" i="4"/>
  <c r="G824" i="4"/>
  <c r="S986" i="4"/>
  <c r="AK219" i="4"/>
  <c r="M356" i="4"/>
  <c r="S375" i="4"/>
  <c r="G602" i="4"/>
  <c r="G810" i="4"/>
  <c r="M967" i="4"/>
  <c r="G290" i="4"/>
  <c r="S323" i="4"/>
  <c r="S342" i="4"/>
  <c r="M342" i="4"/>
  <c r="S512" i="4"/>
  <c r="S531" i="4"/>
  <c r="G797" i="4"/>
  <c r="M850" i="4"/>
  <c r="S915" i="4"/>
  <c r="M915" i="4"/>
  <c r="G934" i="4"/>
  <c r="G953" i="4"/>
  <c r="M1057" i="4"/>
  <c r="G1057" i="4"/>
  <c r="G55" i="4"/>
  <c r="M122" i="4"/>
  <c r="AE186" i="4"/>
  <c r="S219" i="4"/>
  <c r="M238" i="4"/>
  <c r="S290" i="4"/>
  <c r="G323" i="4"/>
  <c r="G531" i="4"/>
  <c r="S550" i="4"/>
  <c r="G641" i="4"/>
  <c r="G986" i="4"/>
  <c r="G252" i="4"/>
  <c r="S271" i="4"/>
  <c r="G343" i="4"/>
  <c r="M343" i="4"/>
  <c r="G498" i="4"/>
  <c r="S693" i="4"/>
  <c r="S707" i="4"/>
  <c r="S726" i="4"/>
  <c r="G745" i="4"/>
  <c r="S759" i="4"/>
  <c r="S778" i="4"/>
  <c r="G901" i="4"/>
  <c r="S1019" i="4"/>
  <c r="S1038" i="4"/>
  <c r="Y356" i="4"/>
  <c r="S356" i="4"/>
  <c r="S401" i="4"/>
  <c r="M564" i="4"/>
  <c r="G564" i="4"/>
  <c r="G583" i="4"/>
  <c r="S843" i="4"/>
  <c r="S849" i="4"/>
  <c r="M849" i="4"/>
  <c r="S967" i="4"/>
  <c r="S160" i="4"/>
  <c r="G200" i="4"/>
  <c r="S616" i="4"/>
  <c r="G843" i="4"/>
  <c r="S395" i="4"/>
  <c r="S414" i="4"/>
  <c r="G433" i="4"/>
  <c r="S447" i="4"/>
  <c r="S466" i="4"/>
  <c r="S655" i="4"/>
  <c r="M655" i="4"/>
  <c r="G674" i="4"/>
  <c r="S863" i="4"/>
  <c r="G882" i="4"/>
  <c r="S1005" i="4"/>
  <c r="M1005" i="4"/>
  <c r="G23" i="4"/>
  <c r="G76" i="4"/>
  <c r="S128" i="4"/>
  <c r="S161" i="4"/>
  <c r="S187" i="4"/>
  <c r="G206" i="4"/>
  <c r="S239" i="4"/>
  <c r="S258" i="4"/>
  <c r="M277" i="4"/>
  <c r="G277" i="4"/>
  <c r="G310" i="4"/>
  <c r="S329" i="4"/>
  <c r="S381" i="4"/>
  <c r="G420" i="4"/>
  <c r="S570" i="4"/>
  <c r="G570" i="4"/>
  <c r="G603" i="4"/>
  <c r="S603" i="4"/>
  <c r="G628" i="4"/>
  <c r="S628" i="4"/>
  <c r="G661" i="4"/>
  <c r="S661" i="4"/>
  <c r="S680" i="4"/>
  <c r="M680" i="4"/>
  <c r="G680" i="4"/>
  <c r="S765" i="4"/>
  <c r="S784" i="4"/>
  <c r="G830" i="4"/>
  <c r="S830" i="4"/>
  <c r="S940" i="4"/>
  <c r="M992" i="4"/>
  <c r="G992" i="4"/>
  <c r="S992" i="4"/>
  <c r="S1006" i="4"/>
  <c r="S1044" i="4"/>
  <c r="M1044" i="4"/>
  <c r="G1077" i="4"/>
  <c r="S1077" i="4"/>
  <c r="S42" i="4"/>
  <c r="S76" i="4"/>
  <c r="S206" i="4"/>
  <c r="G589" i="4"/>
  <c r="M23" i="4"/>
  <c r="M56" i="4"/>
  <c r="G173" i="4"/>
  <c r="G239" i="4"/>
  <c r="S23" i="4"/>
  <c r="G109" i="4"/>
  <c r="AE187" i="4"/>
  <c r="M239" i="4"/>
  <c r="G329" i="4"/>
  <c r="G381" i="4"/>
  <c r="S420" i="4"/>
  <c r="G765" i="4"/>
  <c r="G1071" i="4"/>
  <c r="S1071" i="4"/>
  <c r="S1090" i="4"/>
  <c r="G1090" i="4"/>
  <c r="G42" i="4"/>
  <c r="S746" i="4"/>
  <c r="G56" i="4"/>
  <c r="S147" i="4"/>
  <c r="M147" i="4"/>
  <c r="S173" i="4"/>
  <c r="M225" i="4"/>
  <c r="G225" i="4"/>
  <c r="G291" i="4"/>
  <c r="S343" i="4"/>
  <c r="Y362" i="4"/>
  <c r="S362" i="4"/>
  <c r="G401" i="4"/>
  <c r="G434" i="4"/>
  <c r="G453" i="4"/>
  <c r="G485" i="4"/>
  <c r="S499" i="4"/>
  <c r="M499" i="4"/>
  <c r="S518" i="4"/>
  <c r="S537" i="4"/>
  <c r="M537" i="4"/>
  <c r="S551" i="4"/>
  <c r="M642" i="4"/>
  <c r="G642" i="4"/>
  <c r="S642" i="4"/>
  <c r="G694" i="4"/>
  <c r="S694" i="4"/>
  <c r="S732" i="4"/>
  <c r="S798" i="4"/>
  <c r="G798" i="4"/>
  <c r="G811" i="4"/>
  <c r="S850" i="4"/>
  <c r="G850" i="4"/>
  <c r="S869" i="4"/>
  <c r="M902" i="4"/>
  <c r="G902" i="4"/>
  <c r="S902" i="4"/>
  <c r="G921" i="4"/>
  <c r="G954" i="4"/>
  <c r="S954" i="4"/>
  <c r="M954" i="4"/>
  <c r="S973" i="4"/>
  <c r="G973" i="4"/>
  <c r="S1058" i="4"/>
  <c r="G1058" i="4"/>
  <c r="G1096" i="4"/>
  <c r="M1096" i="4"/>
  <c r="M161" i="4"/>
  <c r="G362" i="4"/>
  <c r="G537" i="4"/>
  <c r="S1025" i="4"/>
  <c r="G128" i="4"/>
  <c r="G551" i="4"/>
  <c r="S921" i="4"/>
  <c r="G940" i="4"/>
  <c r="S62" i="4"/>
  <c r="G576" i="4"/>
  <c r="S590" i="4"/>
  <c r="S629" i="4"/>
  <c r="S648" i="4"/>
  <c r="S667" i="4"/>
  <c r="M667" i="4"/>
  <c r="G681" i="4"/>
  <c r="S700" i="4"/>
  <c r="G719" i="4"/>
  <c r="G733" i="4"/>
  <c r="S752" i="4"/>
  <c r="G752" i="4"/>
  <c r="G771" i="4"/>
  <c r="G785" i="4"/>
  <c r="S804" i="4"/>
  <c r="G804" i="4"/>
  <c r="G817" i="4"/>
  <c r="G836" i="4"/>
  <c r="G856" i="4"/>
  <c r="S875" i="4"/>
  <c r="M875" i="4"/>
  <c r="G889" i="4"/>
  <c r="S908" i="4"/>
  <c r="S927" i="4"/>
  <c r="S941" i="4"/>
  <c r="S960" i="4"/>
  <c r="G979" i="4"/>
  <c r="S993" i="4"/>
  <c r="G1012" i="4"/>
  <c r="G1031" i="4"/>
  <c r="M1045" i="4"/>
  <c r="G1045" i="4"/>
  <c r="G1064" i="4"/>
  <c r="S1103" i="4"/>
  <c r="G1006" i="4"/>
  <c r="M1006" i="4"/>
  <c r="M953" i="4"/>
  <c r="S953" i="4"/>
  <c r="G928" i="4"/>
  <c r="M901" i="4"/>
  <c r="G888" i="4"/>
  <c r="M888" i="4"/>
  <c r="G869" i="4"/>
  <c r="G862" i="4"/>
  <c r="G784" i="4"/>
  <c r="M784" i="4"/>
  <c r="M771" i="4"/>
  <c r="G732" i="4"/>
  <c r="G713" i="4"/>
  <c r="G687" i="4"/>
  <c r="G668" i="4"/>
  <c r="S622" i="4"/>
  <c r="G622" i="4"/>
  <c r="S609" i="4"/>
  <c r="S589" i="4"/>
  <c r="G563" i="4"/>
  <c r="S479" i="4"/>
  <c r="G479" i="4"/>
  <c r="G336" i="4"/>
  <c r="S304" i="4"/>
  <c r="G304" i="4"/>
  <c r="G271" i="4"/>
  <c r="G213" i="4"/>
  <c r="M213" i="4"/>
  <c r="G174" i="4"/>
  <c r="G160" i="4"/>
  <c r="M160" i="4"/>
  <c r="G62" i="4"/>
  <c r="A3" i="5" l="1"/>
  <c r="B3" i="5"/>
  <c r="C3" i="5"/>
  <c r="D3" i="5"/>
  <c r="A4" i="5"/>
  <c r="B4" i="5"/>
  <c r="C4" i="5"/>
  <c r="D4" i="5"/>
  <c r="A5" i="5"/>
  <c r="B5" i="5"/>
  <c r="C5" i="5"/>
  <c r="D5" i="5"/>
  <c r="A6" i="5"/>
  <c r="B6" i="5"/>
  <c r="C6" i="5"/>
  <c r="D6" i="5"/>
  <c r="A7" i="5"/>
  <c r="B7" i="5"/>
  <c r="C7" i="5"/>
  <c r="D7" i="5"/>
  <c r="A8" i="5"/>
  <c r="B8" i="5"/>
  <c r="C8" i="5"/>
  <c r="D8" i="5"/>
  <c r="A9" i="5"/>
  <c r="B9" i="5"/>
  <c r="C9" i="5"/>
  <c r="D9" i="5"/>
  <c r="A10" i="5"/>
  <c r="B10" i="5"/>
  <c r="C10" i="5"/>
  <c r="D10" i="5"/>
  <c r="A11" i="5"/>
  <c r="B11" i="5"/>
  <c r="C11" i="5"/>
  <c r="D11" i="5"/>
  <c r="A12" i="5"/>
  <c r="B12" i="5"/>
  <c r="C12" i="5"/>
  <c r="D12" i="5"/>
  <c r="A13" i="5"/>
  <c r="B13" i="5"/>
  <c r="C13" i="5"/>
  <c r="D13" i="5"/>
  <c r="A14" i="5"/>
  <c r="B14" i="5"/>
  <c r="C14" i="5"/>
  <c r="D14" i="5"/>
  <c r="A15" i="5"/>
  <c r="B15" i="5"/>
  <c r="C15" i="5"/>
  <c r="D15" i="5"/>
  <c r="A16" i="5"/>
  <c r="B16" i="5"/>
  <c r="C16" i="5"/>
  <c r="D16" i="5"/>
  <c r="A17" i="5"/>
  <c r="B17" i="5"/>
  <c r="C17" i="5"/>
  <c r="D17" i="5"/>
  <c r="A18" i="5"/>
  <c r="B18" i="5"/>
  <c r="C18" i="5"/>
  <c r="D18" i="5"/>
  <c r="A19" i="5"/>
  <c r="B19" i="5"/>
  <c r="C19" i="5"/>
  <c r="D19" i="5"/>
  <c r="A20" i="5"/>
  <c r="B20" i="5"/>
  <c r="C20" i="5"/>
  <c r="D20" i="5"/>
  <c r="A21" i="5"/>
  <c r="B21" i="5"/>
  <c r="C21" i="5"/>
  <c r="D21" i="5"/>
  <c r="A22" i="5"/>
  <c r="B22" i="5"/>
  <c r="C22" i="5"/>
  <c r="D22" i="5"/>
  <c r="A23" i="5"/>
  <c r="B23" i="5"/>
  <c r="C23" i="5"/>
  <c r="D23" i="5"/>
  <c r="A24" i="5"/>
  <c r="B24" i="5"/>
  <c r="C24" i="5"/>
  <c r="D24" i="5"/>
  <c r="A25" i="5"/>
  <c r="B25" i="5"/>
  <c r="C25" i="5"/>
  <c r="D25" i="5"/>
  <c r="A26" i="5"/>
  <c r="B26" i="5"/>
  <c r="C26" i="5"/>
  <c r="D26" i="5"/>
  <c r="A27" i="5"/>
  <c r="B27" i="5"/>
  <c r="C27" i="5"/>
  <c r="D27" i="5"/>
  <c r="A28" i="5"/>
  <c r="B28" i="5"/>
  <c r="C28" i="5"/>
  <c r="D28" i="5"/>
  <c r="A29" i="5"/>
  <c r="B29" i="5"/>
  <c r="C29" i="5"/>
  <c r="D29" i="5"/>
  <c r="A30" i="5"/>
  <c r="B30" i="5"/>
  <c r="C30" i="5"/>
  <c r="D30" i="5"/>
  <c r="A31" i="5"/>
  <c r="B31" i="5"/>
  <c r="C31" i="5"/>
  <c r="D31" i="5"/>
  <c r="A32" i="5"/>
  <c r="B32" i="5"/>
  <c r="C32" i="5"/>
  <c r="D32" i="5"/>
  <c r="A33" i="5"/>
  <c r="B33" i="5"/>
  <c r="C33" i="5"/>
  <c r="D33" i="5"/>
  <c r="A34" i="5"/>
  <c r="B34" i="5"/>
  <c r="C34" i="5"/>
  <c r="D34" i="5"/>
  <c r="A35" i="5"/>
  <c r="B35" i="5"/>
  <c r="C35" i="5"/>
  <c r="D35" i="5"/>
  <c r="A36" i="5"/>
  <c r="B36" i="5"/>
  <c r="C36" i="5"/>
  <c r="D36" i="5"/>
  <c r="A37" i="5"/>
  <c r="B37" i="5"/>
  <c r="C37" i="5"/>
  <c r="D37" i="5"/>
  <c r="A38" i="5"/>
  <c r="B38" i="5"/>
  <c r="C38" i="5"/>
  <c r="D38" i="5"/>
  <c r="A39" i="5"/>
  <c r="B39" i="5"/>
  <c r="C39" i="5"/>
  <c r="D39" i="5"/>
  <c r="A40" i="5"/>
  <c r="B40" i="5"/>
  <c r="C40" i="5"/>
  <c r="D40" i="5"/>
  <c r="A41" i="5"/>
  <c r="B41" i="5"/>
  <c r="C41" i="5"/>
  <c r="D41" i="5"/>
  <c r="A42" i="5"/>
  <c r="B42" i="5"/>
  <c r="C42" i="5"/>
  <c r="D42" i="5"/>
  <c r="A43" i="5"/>
  <c r="B43" i="5"/>
  <c r="C43" i="5"/>
  <c r="D43" i="5"/>
  <c r="A44" i="5"/>
  <c r="B44" i="5"/>
  <c r="C44" i="5"/>
  <c r="D44" i="5"/>
  <c r="A45" i="5"/>
  <c r="B45" i="5"/>
  <c r="C45" i="5"/>
  <c r="D45" i="5"/>
  <c r="A46" i="5"/>
  <c r="B46" i="5"/>
  <c r="C46" i="5"/>
  <c r="D46" i="5"/>
  <c r="A47" i="5"/>
  <c r="B47" i="5"/>
  <c r="C47" i="5"/>
  <c r="D47" i="5"/>
  <c r="A48" i="5"/>
  <c r="B48" i="5"/>
  <c r="C48" i="5"/>
  <c r="D48" i="5"/>
  <c r="A49" i="5"/>
  <c r="B49" i="5"/>
  <c r="C49" i="5"/>
  <c r="D49" i="5"/>
  <c r="A50" i="5"/>
  <c r="B50" i="5"/>
  <c r="C50" i="5"/>
  <c r="D50" i="5"/>
  <c r="A51" i="5"/>
  <c r="B51" i="5"/>
  <c r="C51" i="5"/>
  <c r="D51" i="5"/>
  <c r="A52" i="5"/>
  <c r="B52" i="5"/>
  <c r="C52" i="5"/>
  <c r="D52" i="5"/>
  <c r="A53" i="5"/>
  <c r="B53" i="5"/>
  <c r="C53" i="5"/>
  <c r="D53" i="5"/>
  <c r="A54" i="5"/>
  <c r="B54" i="5"/>
  <c r="C54" i="5"/>
  <c r="D54" i="5"/>
  <c r="A55" i="5"/>
  <c r="B55" i="5"/>
  <c r="C55" i="5"/>
  <c r="D55" i="5"/>
  <c r="A56" i="5"/>
  <c r="B56" i="5"/>
  <c r="C56" i="5"/>
  <c r="D56" i="5"/>
  <c r="A57" i="5"/>
  <c r="B57" i="5"/>
  <c r="C57" i="5"/>
  <c r="D57" i="5"/>
  <c r="A58" i="5"/>
  <c r="B58" i="5"/>
  <c r="C58" i="5"/>
  <c r="D58" i="5"/>
  <c r="A59" i="5"/>
  <c r="B59" i="5"/>
  <c r="C59" i="5"/>
  <c r="D59" i="5"/>
  <c r="A60" i="5"/>
  <c r="B60" i="5"/>
  <c r="C60" i="5"/>
  <c r="D60" i="5"/>
  <c r="A61" i="5"/>
  <c r="B61" i="5"/>
  <c r="C61" i="5"/>
  <c r="D61" i="5"/>
  <c r="A62" i="5"/>
  <c r="B62" i="5"/>
  <c r="C62" i="5"/>
  <c r="D62" i="5"/>
  <c r="A63" i="5"/>
  <c r="B63" i="5"/>
  <c r="C63" i="5"/>
  <c r="D63" i="5"/>
  <c r="A64" i="5"/>
  <c r="B64" i="5"/>
  <c r="C64" i="5"/>
  <c r="D64" i="5"/>
  <c r="A65" i="5"/>
  <c r="B65" i="5"/>
  <c r="C65" i="5"/>
  <c r="D65" i="5"/>
  <c r="A66" i="5"/>
  <c r="B66" i="5"/>
  <c r="C66" i="5"/>
  <c r="D66" i="5"/>
  <c r="A67" i="5"/>
  <c r="B67" i="5"/>
  <c r="C67" i="5"/>
  <c r="D67" i="5"/>
  <c r="A68" i="5"/>
  <c r="B68" i="5"/>
  <c r="C68" i="5"/>
  <c r="D68" i="5"/>
  <c r="A69" i="5"/>
  <c r="B69" i="5"/>
  <c r="C69" i="5"/>
  <c r="D69" i="5"/>
  <c r="A70" i="5"/>
  <c r="B70" i="5"/>
  <c r="C70" i="5"/>
  <c r="D70" i="5"/>
  <c r="A71" i="5"/>
  <c r="B71" i="5"/>
  <c r="C71" i="5"/>
  <c r="D71" i="5"/>
  <c r="A72" i="5"/>
  <c r="B72" i="5"/>
  <c r="C72" i="5"/>
  <c r="D72" i="5"/>
  <c r="A73" i="5"/>
  <c r="B73" i="5"/>
  <c r="C73" i="5"/>
  <c r="D73" i="5"/>
  <c r="A74" i="5"/>
  <c r="B74" i="5"/>
  <c r="C74" i="5"/>
  <c r="D74" i="5"/>
  <c r="A75" i="5"/>
  <c r="B75" i="5"/>
  <c r="C75" i="5"/>
  <c r="D75" i="5"/>
  <c r="A76" i="5"/>
  <c r="B76" i="5"/>
  <c r="C76" i="5"/>
  <c r="D76" i="5"/>
  <c r="A77" i="5"/>
  <c r="B77" i="5"/>
  <c r="C77" i="5"/>
  <c r="D77" i="5"/>
  <c r="A78" i="5"/>
  <c r="B78" i="5"/>
  <c r="C78" i="5"/>
  <c r="D78" i="5"/>
  <c r="A79" i="5"/>
  <c r="B79" i="5"/>
  <c r="C79" i="5"/>
  <c r="D79" i="5"/>
  <c r="A80" i="5"/>
  <c r="B80" i="5"/>
  <c r="C80" i="5"/>
  <c r="D80" i="5"/>
  <c r="A81" i="5"/>
  <c r="B81" i="5"/>
  <c r="C81" i="5"/>
  <c r="D81" i="5"/>
  <c r="A82" i="5"/>
  <c r="B82" i="5"/>
  <c r="C82" i="5"/>
  <c r="D82" i="5"/>
  <c r="A83" i="5"/>
  <c r="B83" i="5"/>
  <c r="C83" i="5"/>
  <c r="D83" i="5"/>
  <c r="A84" i="5"/>
  <c r="B84" i="5"/>
  <c r="C84" i="5"/>
  <c r="D84" i="5"/>
  <c r="A85" i="5"/>
  <c r="B85" i="5"/>
  <c r="C85" i="5"/>
  <c r="D85" i="5"/>
  <c r="A86" i="5"/>
  <c r="B86" i="5"/>
  <c r="C86" i="5"/>
  <c r="D86" i="5"/>
  <c r="A87" i="5"/>
  <c r="B87" i="5"/>
  <c r="C87" i="5"/>
  <c r="D87" i="5"/>
  <c r="B2" i="5"/>
  <c r="C2" i="5"/>
  <c r="D2" i="5"/>
  <c r="A2" i="5"/>
  <c r="S10" i="4"/>
  <c r="S4" i="4"/>
  <c r="S3" i="4"/>
  <c r="M10" i="4"/>
  <c r="M4" i="4"/>
  <c r="M3" i="4"/>
  <c r="G10" i="4"/>
  <c r="G4" i="4"/>
  <c r="G3" i="4"/>
  <c r="C2" i="4"/>
  <c r="C58" i="2" l="1"/>
  <c r="BD88" i="1"/>
  <c r="C8" i="7" s="1"/>
  <c r="D8" i="7" s="1"/>
  <c r="AU88" i="1"/>
  <c r="C7" i="7" s="1"/>
  <c r="D7" i="7" s="1"/>
  <c r="AL88" i="1"/>
  <c r="C6" i="7" s="1"/>
  <c r="D6" i="7" s="1"/>
  <c r="C4" i="7"/>
  <c r="D4" i="7" s="1"/>
  <c r="AC88" i="1"/>
  <c r="C5" i="7" s="1"/>
  <c r="D5" i="7" s="1"/>
  <c r="AK218" i="4"/>
  <c r="AY17" i="2"/>
  <c r="AQ7" i="2"/>
  <c r="V8" i="2"/>
  <c r="AC6" i="2"/>
  <c r="O6" i="2"/>
  <c r="O9" i="2"/>
  <c r="O10" i="2"/>
  <c r="O11" i="2"/>
  <c r="O12" i="2"/>
  <c r="O14" i="2"/>
  <c r="O16" i="2"/>
  <c r="O19" i="2"/>
  <c r="O20" i="2"/>
  <c r="O21" i="2"/>
  <c r="O22" i="2"/>
  <c r="O25" i="2"/>
  <c r="O26" i="2"/>
  <c r="N28" i="2"/>
  <c r="L27" i="2"/>
  <c r="G27" i="2"/>
  <c r="F27" i="2"/>
  <c r="O4" i="2"/>
  <c r="M89" i="1"/>
  <c r="AE192" i="4" l="1"/>
  <c r="Y22" i="4"/>
  <c r="G361" i="4"/>
  <c r="G660" i="4"/>
  <c r="G972" i="4"/>
  <c r="G907" i="4"/>
  <c r="G777" i="4"/>
  <c r="G1050" i="4"/>
  <c r="G673" i="4"/>
  <c r="G764" i="4"/>
  <c r="G842" i="4"/>
  <c r="G894" i="4"/>
  <c r="G920" i="4"/>
  <c r="G959" i="4"/>
  <c r="G803" i="4"/>
  <c r="G686" i="4"/>
  <c r="G647" i="4"/>
  <c r="G881" i="4"/>
  <c r="G933" i="4"/>
  <c r="G244" i="4"/>
  <c r="G1102" i="4"/>
  <c r="G1063" i="4"/>
  <c r="G270" i="4"/>
  <c r="G283" i="4"/>
  <c r="G582" i="4"/>
  <c r="G166" i="4"/>
  <c r="G61" i="4"/>
  <c r="G478" i="4"/>
  <c r="G491" i="4" l="1"/>
  <c r="G1011" i="4"/>
  <c r="G712" i="4" l="1"/>
  <c r="G88" i="4"/>
  <c r="G114" i="4"/>
  <c r="G127" i="4"/>
  <c r="G153" i="4"/>
  <c r="G218" i="4"/>
  <c r="G231" i="4"/>
  <c r="G348" i="4"/>
  <c r="G374" i="4"/>
  <c r="G387" i="4"/>
  <c r="G400" i="4"/>
  <c r="G465" i="4"/>
  <c r="G504" i="4"/>
  <c r="G543" i="4"/>
  <c r="G569" i="4"/>
  <c r="G621" i="4"/>
  <c r="G790" i="4"/>
  <c r="G855" i="4"/>
  <c r="G998" i="4"/>
  <c r="G1024" i="4"/>
  <c r="G1037" i="4"/>
  <c r="G35" i="4"/>
  <c r="U27" i="2" l="1"/>
  <c r="S27" i="2"/>
  <c r="V28" i="2"/>
  <c r="T28" i="2"/>
  <c r="R28" i="2"/>
  <c r="P28" i="2"/>
  <c r="L28" i="2"/>
  <c r="K27" i="2"/>
  <c r="J27" i="2"/>
  <c r="I27" i="2"/>
  <c r="H27" i="2"/>
  <c r="C3" i="7"/>
  <c r="J88" i="1"/>
  <c r="H88" i="1"/>
  <c r="G88" i="1"/>
  <c r="I88" i="1"/>
  <c r="F88" i="1"/>
  <c r="BE88" i="1"/>
  <c r="M90" i="1" l="1"/>
  <c r="B3" i="7" s="1"/>
  <c r="D3" i="7" s="1"/>
  <c r="C27" i="2"/>
  <c r="Q27" i="2" l="1"/>
  <c r="N29" i="2"/>
  <c r="V29" i="2"/>
  <c r="T29" i="2"/>
  <c r="P29" i="2"/>
  <c r="R29" i="2"/>
  <c r="L29" i="2"/>
</calcChain>
</file>

<file path=xl/sharedStrings.xml><?xml version="1.0" encoding="utf-8"?>
<sst xmlns="http://schemas.openxmlformats.org/spreadsheetml/2006/main" count="21803" uniqueCount="1153">
  <si>
    <t>Index</t>
  </si>
  <si>
    <t>Euring</t>
  </si>
  <si>
    <t>Scientific name</t>
  </si>
  <si>
    <t>English name</t>
  </si>
  <si>
    <t>EU-27</t>
  </si>
  <si>
    <t>Annex I</t>
  </si>
  <si>
    <t>DK-red</t>
  </si>
  <si>
    <t>SE-red</t>
  </si>
  <si>
    <t>FI-red</t>
  </si>
  <si>
    <t>LT-red</t>
  </si>
  <si>
    <t>LV-red</t>
  </si>
  <si>
    <t>Gavia stellata</t>
  </si>
  <si>
    <t>Ciconia nigra</t>
  </si>
  <si>
    <t>Cygnus cygnus</t>
  </si>
  <si>
    <t>Anser fabalis</t>
  </si>
  <si>
    <t>Mergellus albellus</t>
  </si>
  <si>
    <t>Pernis apivorus</t>
  </si>
  <si>
    <t>Milvus milvus</t>
  </si>
  <si>
    <t>Milvus migrans</t>
  </si>
  <si>
    <t>Buteo lagopus</t>
  </si>
  <si>
    <t>Aquila chrysaetos</t>
  </si>
  <si>
    <t>BLI-SPEC</t>
  </si>
  <si>
    <t>Falco peregrinus</t>
  </si>
  <si>
    <t>Falco columbarius</t>
  </si>
  <si>
    <t>Lagopus lagopus</t>
  </si>
  <si>
    <t>Tetrao urogallus</t>
  </si>
  <si>
    <t>Bonasa bonasia</t>
  </si>
  <si>
    <t>Grus grus</t>
  </si>
  <si>
    <t>Columba oenas</t>
  </si>
  <si>
    <t>Glaucidium passerinum</t>
  </si>
  <si>
    <t>Strix nebulosa</t>
  </si>
  <si>
    <t>Aegolius funereus</t>
  </si>
  <si>
    <t>Bubo bubo</t>
  </si>
  <si>
    <t>Caprimulgus europaeus</t>
  </si>
  <si>
    <t>Apus apus</t>
  </si>
  <si>
    <t>Upupa epops</t>
  </si>
  <si>
    <t>Jynx torquilla</t>
  </si>
  <si>
    <t>Picus canus</t>
  </si>
  <si>
    <t>Picus viridis</t>
  </si>
  <si>
    <t>Dendrocopos leucotos</t>
  </si>
  <si>
    <t>1,4,5</t>
  </si>
  <si>
    <t>Dendrocopos medius</t>
  </si>
  <si>
    <t>Dendrocopos minor</t>
  </si>
  <si>
    <t>Lullula arborea</t>
  </si>
  <si>
    <t>Prunella modularis</t>
  </si>
  <si>
    <t>Luscinia luscinia</t>
  </si>
  <si>
    <t>Tarsiger cyanurus</t>
  </si>
  <si>
    <t>Saxicola rubetra</t>
  </si>
  <si>
    <t>Phylloscopus trochiloides</t>
  </si>
  <si>
    <t>Regulus regulus</t>
  </si>
  <si>
    <t>Regulus ignicapillus</t>
  </si>
  <si>
    <t>Ficedula parva</t>
  </si>
  <si>
    <t>Ficedula albicollis</t>
  </si>
  <si>
    <t>Periparus ater</t>
  </si>
  <si>
    <t>Poecile palustris</t>
  </si>
  <si>
    <t>Poecile cinctus</t>
  </si>
  <si>
    <t>Oriolus oriolus</t>
  </si>
  <si>
    <t>Lanius collurio</t>
  </si>
  <si>
    <t>Nucifraga caryocatactes</t>
  </si>
  <si>
    <t>Sturnus vulgaris</t>
  </si>
  <si>
    <t>Serinus serinus</t>
  </si>
  <si>
    <t>Loxia curvirostra</t>
  </si>
  <si>
    <t>Carpodacus erythrinus</t>
  </si>
  <si>
    <t>Emberiza hortulana</t>
  </si>
  <si>
    <t>Emberiza rustica</t>
  </si>
  <si>
    <t>Emberiza schoeniclus</t>
  </si>
  <si>
    <t>(NA)</t>
  </si>
  <si>
    <t>x</t>
  </si>
  <si>
    <t>RE</t>
  </si>
  <si>
    <t>H009-06-00</t>
  </si>
  <si>
    <t>H047-06-00</t>
  </si>
  <si>
    <t>Lyrurus tetrix</t>
  </si>
  <si>
    <t>H091-04-00</t>
  </si>
  <si>
    <t>H165-07-00</t>
  </si>
  <si>
    <t>H182-10-00</t>
  </si>
  <si>
    <t>H234-02-00</t>
  </si>
  <si>
    <t>CR</t>
  </si>
  <si>
    <t>H235-06-00</t>
  </si>
  <si>
    <t>H242-04-00</t>
  </si>
  <si>
    <t>H249-08-00</t>
  </si>
  <si>
    <t>VU</t>
  </si>
  <si>
    <t>H250-01-00</t>
  </si>
  <si>
    <t>NT</t>
  </si>
  <si>
    <t>H264-04-00</t>
  </si>
  <si>
    <t>H275-01-00</t>
  </si>
  <si>
    <t>H287-01-00</t>
  </si>
  <si>
    <t>H295-02-00</t>
  </si>
  <si>
    <t>EN</t>
  </si>
  <si>
    <t>H303-08-00</t>
  </si>
  <si>
    <t>H314-02-00</t>
  </si>
  <si>
    <t>H315-05-00</t>
  </si>
  <si>
    <t>H352-08-00</t>
  </si>
  <si>
    <t>M204-03-00</t>
  </si>
  <si>
    <t>M226-09-00</t>
  </si>
  <si>
    <t>M234-04-00</t>
  </si>
  <si>
    <t>M429-03-00</t>
  </si>
  <si>
    <t>M444-01-00</t>
  </si>
  <si>
    <t>M549-01-00</t>
  </si>
  <si>
    <t>M549-03-00</t>
  </si>
  <si>
    <t>M603-03-00</t>
  </si>
  <si>
    <t>N323-01-00</t>
  </si>
  <si>
    <t>N334-01-00</t>
  </si>
  <si>
    <t>M573-08-00</t>
  </si>
  <si>
    <t>M608-02-00</t>
  </si>
  <si>
    <t>N355-11-00</t>
  </si>
  <si>
    <t>H104-11-00</t>
  </si>
  <si>
    <t>Picoides tridactylus</t>
  </si>
  <si>
    <t>Accipiter gentilis</t>
  </si>
  <si>
    <t>SE Appendix 4:</t>
  </si>
  <si>
    <t>SPEC 1</t>
  </si>
  <si>
    <t>SPEC 2</t>
  </si>
  <si>
    <t>SPEC 3</t>
  </si>
  <si>
    <t>BLI-SPEC:</t>
  </si>
  <si>
    <t>Nationally endangered (RE, CR, EN, VU on the Red List, 2015)</t>
  </si>
  <si>
    <t>Nationally listed as Near Threatened (NT Red List 2015),</t>
  </si>
  <si>
    <t>Globally red-listed.</t>
  </si>
  <si>
    <t>Surnia ulula</t>
  </si>
  <si>
    <t>Clanga clanga</t>
  </si>
  <si>
    <t>Clanga pomarina</t>
  </si>
  <si>
    <t>H333-10-00</t>
  </si>
  <si>
    <t>Coracias garrulus</t>
  </si>
  <si>
    <t>European Roller</t>
  </si>
  <si>
    <t>-</t>
  </si>
  <si>
    <t>Haliaeetus albicilla</t>
  </si>
  <si>
    <t>Pandion haliaetus</t>
  </si>
  <si>
    <t xml:space="preserve">Species with decrease ≥50% since 1980 </t>
  </si>
  <si>
    <t>Emberiza citrinella</t>
  </si>
  <si>
    <t>0 (Ex)</t>
  </si>
  <si>
    <t>Extinct or possibly extinct species</t>
  </si>
  <si>
    <t>1 ( E )</t>
  </si>
  <si>
    <t>2 (V)</t>
  </si>
  <si>
    <t>Vulnerable species whose population figures and abundance is rapidly decreasing</t>
  </si>
  <si>
    <t>3 ( R )</t>
  </si>
  <si>
    <t>Rare species with a small number of populations due to their biological characteristics</t>
  </si>
  <si>
    <t>Intermediate species which cannot be included in the other categories due to lack of data</t>
  </si>
  <si>
    <t>5 (Rs)</t>
  </si>
  <si>
    <t>Restored species once included in the Red List whose abundance has since restored</t>
  </si>
  <si>
    <t>2 ( V )</t>
  </si>
  <si>
    <t>5 (Rs )</t>
  </si>
  <si>
    <t>4 ( I )</t>
  </si>
  <si>
    <t>Lophophanes cristatus</t>
  </si>
  <si>
    <t>Sitta europaea</t>
  </si>
  <si>
    <t>Perisoreus infaustus</t>
  </si>
  <si>
    <t>Red-throated Diver</t>
  </si>
  <si>
    <t>Whooper Swan</t>
  </si>
  <si>
    <t>H169-13-00</t>
  </si>
  <si>
    <t>H010-09-00</t>
  </si>
  <si>
    <t>H012-03-00</t>
  </si>
  <si>
    <t>Smew</t>
  </si>
  <si>
    <t>Red Kite</t>
  </si>
  <si>
    <t>H250-02-00</t>
  </si>
  <si>
    <t>Black Kite</t>
  </si>
  <si>
    <t>H241-10-00</t>
  </si>
  <si>
    <t>Greater Spotted Eagle</t>
  </si>
  <si>
    <t>H241-08-00</t>
  </si>
  <si>
    <t>Lesser Spotted Eagle</t>
  </si>
  <si>
    <t>H248-06-00</t>
  </si>
  <si>
    <t>Nothern Gooshawk</t>
  </si>
  <si>
    <t>H254-09-00</t>
  </si>
  <si>
    <t>Golden Eagle</t>
  </si>
  <si>
    <t>Osprey</t>
  </si>
  <si>
    <t>Peregrine Falcon</t>
  </si>
  <si>
    <t>H351-03-00</t>
  </si>
  <si>
    <t>Merlin</t>
  </si>
  <si>
    <t>H045-04-00</t>
  </si>
  <si>
    <t>Willow Grouse</t>
  </si>
  <si>
    <t>H047-04-00</t>
  </si>
  <si>
    <t>Western Capercaillie</t>
  </si>
  <si>
    <t>H045-02-00</t>
  </si>
  <si>
    <t>Nothern Hazel-Grouse</t>
  </si>
  <si>
    <t>Eurasian Black Grouse</t>
  </si>
  <si>
    <t>Common Crane</t>
  </si>
  <si>
    <t>H053-05-00</t>
  </si>
  <si>
    <t>Stock Dove</t>
  </si>
  <si>
    <t>H260-11-00</t>
  </si>
  <si>
    <t>Hawk Owl</t>
  </si>
  <si>
    <t>H260-12-00</t>
  </si>
  <si>
    <t>Eurasian Pygmy Owl</t>
  </si>
  <si>
    <t>H274-03-00</t>
  </si>
  <si>
    <t>Great Grey Owl</t>
  </si>
  <si>
    <t>Strix uralensis</t>
  </si>
  <si>
    <t>H274-02-00</t>
  </si>
  <si>
    <t>Ural Owl</t>
  </si>
  <si>
    <t>Sibirian Jay</t>
  </si>
  <si>
    <t>M232-01-00</t>
  </si>
  <si>
    <t>DOF, crit.</t>
  </si>
  <si>
    <t>H351-07-00</t>
  </si>
  <si>
    <t>Falco subbuteo</t>
  </si>
  <si>
    <t>Eurasian Hobby</t>
  </si>
  <si>
    <t>Falco tinnunculus</t>
  </si>
  <si>
    <t>H349-10-00</t>
  </si>
  <si>
    <t>Common Kestrel</t>
  </si>
  <si>
    <t>M428-01-00</t>
  </si>
  <si>
    <t>Crested Tit</t>
  </si>
  <si>
    <t>Eurasian Nuthatch</t>
  </si>
  <si>
    <t>M552-03-00</t>
  </si>
  <si>
    <t>Streptopelia turtur</t>
  </si>
  <si>
    <t>H055-04-00</t>
  </si>
  <si>
    <t>Carduelis chloris</t>
  </si>
  <si>
    <t>N328-06-00</t>
  </si>
  <si>
    <t>European Greenfinch</t>
  </si>
  <si>
    <t>Pyrrhula pyrrhula</t>
  </si>
  <si>
    <t>N325-10-00</t>
  </si>
  <si>
    <t>Eurasian Bullfinch</t>
  </si>
  <si>
    <t>Denmark</t>
  </si>
  <si>
    <t>Estonia</t>
  </si>
  <si>
    <t>Finland</t>
  </si>
  <si>
    <t>Latvia</t>
  </si>
  <si>
    <t>Lithuania</t>
  </si>
  <si>
    <t>Sweden</t>
  </si>
  <si>
    <t>Total no.</t>
  </si>
  <si>
    <t>Europe</t>
  </si>
  <si>
    <t>?</t>
  </si>
  <si>
    <t>http://latvijas.daba.lv/aizsardziba/saraksti/aizsargajamie_putni.shtml</t>
  </si>
  <si>
    <t>IUCN, World</t>
  </si>
  <si>
    <t>Redlists:</t>
  </si>
  <si>
    <t>BLI, SPEC</t>
  </si>
  <si>
    <t>Europe &amp; EU27</t>
  </si>
  <si>
    <t>http://elurikkus.ut.ee/search_er.php?lang=eng</t>
  </si>
  <si>
    <t>https://helda.helsinki.fi/bitstream/handle/10138/159435/Suomen_lintujen_uhanalaisuus_2015.pdf?sequence=1</t>
  </si>
  <si>
    <t>http://www.am.lt/files/Raudonoji_knyga.pdf</t>
  </si>
  <si>
    <t>https://artfakta.artdatabanken.se/</t>
  </si>
  <si>
    <t>http://datazone.birdlife.org/info/euroredlist</t>
  </si>
  <si>
    <t>http://datazone.birdlife.org/species/search</t>
  </si>
  <si>
    <t>http://www.birdlife.org/europe-and-central-asia/European-birds-of-conservation-concern</t>
  </si>
  <si>
    <t>http://eur-lex.europa.eu/legal-content/DA/TXT/?qid=1501181001080&amp;uri=CELEX:32009L0147</t>
  </si>
  <si>
    <t>Annex I (EU Bird Directive)</t>
  </si>
  <si>
    <t>http://redlist.dmu.dk/</t>
  </si>
  <si>
    <t>Year</t>
  </si>
  <si>
    <t>CR - Critically Endangered</t>
  </si>
  <si>
    <t>EN - Endangered</t>
  </si>
  <si>
    <t>VU - Vulnerable</t>
  </si>
  <si>
    <t>NT - Near Threatened</t>
  </si>
  <si>
    <t>RE - Regionally Extinct</t>
  </si>
  <si>
    <t>(NA) - Not Applicable</t>
  </si>
  <si>
    <t>IUCN-red list categories:</t>
  </si>
  <si>
    <t>IUCN, W</t>
  </si>
  <si>
    <t>0</t>
  </si>
  <si>
    <t>Bean Goose</t>
  </si>
  <si>
    <t>H302-05-00</t>
  </si>
  <si>
    <t>H302-07-00</t>
  </si>
  <si>
    <t>Green Woodpecker</t>
  </si>
  <si>
    <t>H315-06-00</t>
  </si>
  <si>
    <t>H317-06-00</t>
  </si>
  <si>
    <t>N281-05-00</t>
  </si>
  <si>
    <t>M600-02-00</t>
  </si>
  <si>
    <t>Thrush Nigthingale</t>
  </si>
  <si>
    <t>Dunnock</t>
  </si>
  <si>
    <t>M602-10-00</t>
  </si>
  <si>
    <t>M501-04-00</t>
  </si>
  <si>
    <t>Greenish Leaf Warbler</t>
  </si>
  <si>
    <t>M603-08-00</t>
  </si>
  <si>
    <t>Collared Flycatcher</t>
  </si>
  <si>
    <t>M426-07-00</t>
  </si>
  <si>
    <t>Coal Tit</t>
  </si>
  <si>
    <t>M428-07-00</t>
  </si>
  <si>
    <t>Marsh Tit</t>
  </si>
  <si>
    <t>M430-02-00</t>
  </si>
  <si>
    <t>N332-08-00</t>
  </si>
  <si>
    <t>Red Crossbill</t>
  </si>
  <si>
    <t>N355-08-00</t>
  </si>
  <si>
    <t>Ortolan Bunting</t>
  </si>
  <si>
    <t>Rustic Bunting</t>
  </si>
  <si>
    <t>N356-08-00</t>
  </si>
  <si>
    <t>N357-03-00</t>
  </si>
  <si>
    <t>Reed Bunting</t>
  </si>
  <si>
    <t>Yellowhammer</t>
  </si>
  <si>
    <t>Common Rosefinch</t>
  </si>
  <si>
    <t>European Serin</t>
  </si>
  <si>
    <t>Common Starling</t>
  </si>
  <si>
    <t>Turdus iliacus</t>
  </si>
  <si>
    <t>Fringilla montifringilla</t>
  </si>
  <si>
    <t>N316-02-00</t>
  </si>
  <si>
    <t>M621-10-00</t>
  </si>
  <si>
    <t>Redwing</t>
  </si>
  <si>
    <t>Brambling</t>
  </si>
  <si>
    <t>No. not breeding</t>
  </si>
  <si>
    <t>Breeding</t>
  </si>
  <si>
    <t xml:space="preserve">Internationally </t>
  </si>
  <si>
    <t>Nationally</t>
  </si>
  <si>
    <t>IUCN-W (VU), Eur (EN), Annex I, SPEC 1</t>
  </si>
  <si>
    <t>None</t>
  </si>
  <si>
    <t>IUCN-W (VU), Eur (VU), EU-27 (VU), SPEC 1</t>
  </si>
  <si>
    <t>Annex I, SPEC 2</t>
  </si>
  <si>
    <t>EU-27 (VU), SPEC 3</t>
  </si>
  <si>
    <t>2,4,5</t>
  </si>
  <si>
    <t>Increase</t>
  </si>
  <si>
    <t>Stable</t>
  </si>
  <si>
    <t>Fluctuating</t>
  </si>
  <si>
    <t>50</t>
  </si>
  <si>
    <t>Eurasian Eagle Owl</t>
  </si>
  <si>
    <t>Tengmalm's Owl</t>
  </si>
  <si>
    <t>European Nightjar</t>
  </si>
  <si>
    <t>Common Swift</t>
  </si>
  <si>
    <t>Common Hoopoe</t>
  </si>
  <si>
    <t>Northern Wryneck</t>
  </si>
  <si>
    <t>Dryocopus martius</t>
  </si>
  <si>
    <t>Black Woodpecker</t>
  </si>
  <si>
    <t>Middle Spotted Woodpecker</t>
  </si>
  <si>
    <t>Lesser Spotted Woodpecker</t>
  </si>
  <si>
    <t>Wood Lark</t>
  </si>
  <si>
    <t>Whinchat</t>
  </si>
  <si>
    <t>Goldcrest</t>
  </si>
  <si>
    <t>Eurasian Firecrest</t>
  </si>
  <si>
    <t>Poecile montanus</t>
  </si>
  <si>
    <t>Willow Tit</t>
  </si>
  <si>
    <t>Eurasian Golden Oriole</t>
  </si>
  <si>
    <t>Eurasian Nutcrakcer</t>
  </si>
  <si>
    <t>Global/Europe/EU-27</t>
  </si>
  <si>
    <t>2,700</t>
  </si>
  <si>
    <t>European species of global conservation concern, i.e. classified as Critically Endangered, Endangered, Vulnerable or Near Threatened at global level (BirdLife International 2016).</t>
  </si>
  <si>
    <t>Endangered species or species on verge of extinction</t>
  </si>
  <si>
    <t>Black Stork</t>
  </si>
  <si>
    <t>BirdLife International 2015: European Red List of Birds. Luxembourg: Office for Official Publications of the European Communities. http://datazone.birdlife.org/info/euroredlist</t>
  </si>
  <si>
    <t>BirdLife International 2016: IUCN Red List for birds. http://datazone.birdlife.org/species/search</t>
  </si>
  <si>
    <t>BirdLife International 2017: European birds of conservation concern: populations, trends and national responsibilities. Cambridge, UK: BirdLife International. Udelukkende udgivet som netpublikation: http://www.birdlife.org/europe-and-central-asia/news/hot-press-european-birds-conservation-concern</t>
  </si>
  <si>
    <t>References:</t>
  </si>
  <si>
    <t>BirdLife International (2004) Birds in Europe: population estimates, trends and conservation status. BirdLife Conservation Series No. 12. Cambridge, UK: BirdLife International.</t>
  </si>
  <si>
    <t>Increasing</t>
  </si>
  <si>
    <t>SV App.4</t>
  </si>
  <si>
    <t>EE-red</t>
  </si>
  <si>
    <t>Common Kingfisher</t>
  </si>
  <si>
    <t>Alcedo atthis</t>
  </si>
  <si>
    <t>H339-05-00</t>
  </si>
  <si>
    <t>300</t>
  </si>
  <si>
    <t>50-300</t>
  </si>
  <si>
    <t>EUR (VU), Annex I, SPEC 3</t>
  </si>
  <si>
    <t>Common Kingfisher*</t>
  </si>
  <si>
    <t>Reason(s) for adoption</t>
  </si>
  <si>
    <t>Listed in the Birds Directive Annex 1</t>
  </si>
  <si>
    <t>Fjeldså, J., S. Rønnest &amp; M. Behnke-Pedersen 2016: Vestpalæarktiske Fugle. 2. udgave. - Navnegruppen. http://pub.dof.dk/dof/Artikel/Vestpalæarktiske_Fugle.pdf</t>
  </si>
  <si>
    <t>Circaetus gallicus</t>
  </si>
  <si>
    <t>Short-Toed Eagle</t>
  </si>
  <si>
    <t>0 ( Ex )</t>
  </si>
  <si>
    <t>H238-08-00</t>
  </si>
  <si>
    <t>*) Common Kingfisher could be seen nesting in roots of fallen trees, even in a distance from freshwater as long as there is a small 'pond' below the nest (in the hole left from the root) and as such it could be adopted as a 'forest-bird'.</t>
  </si>
  <si>
    <t>European Honey Buzzard</t>
  </si>
  <si>
    <t>White-tailed Sea Eagle</t>
  </si>
  <si>
    <t>Short-toed Eagle</t>
  </si>
  <si>
    <t>Rough-legged Buzzard</t>
  </si>
  <si>
    <t>Grey-headed Woodpecker</t>
  </si>
  <si>
    <t>White-backed Woodpecker</t>
  </si>
  <si>
    <t>Eurasian Three-toed Woddpecker</t>
  </si>
  <si>
    <t>Red-flanked Bluetail</t>
  </si>
  <si>
    <t>Red-brested Flycatcher</t>
  </si>
  <si>
    <t>Siberian Tit</t>
  </si>
  <si>
    <t>Red-backed Shrike</t>
  </si>
  <si>
    <t>Siberian Jay</t>
  </si>
  <si>
    <t>Species whose global population is concentrated in Europe, and which is classified as Regionally Extinct, Critically Endangered, Endangered, Vulnerable, Near Threatened, Declining (1), Depleted (2)or Rare at European level (BirdLife International 2015).</t>
  </si>
  <si>
    <t>Species whose global population is not concentrated in Europe, but which is classified as Regionally Extinct, Critically Endangered, Endangered, Vulnerable, Near Threatened, Declining (1), Depleted (2) or Rare at European level (BirdLife International 2015).</t>
  </si>
  <si>
    <r>
      <t xml:space="preserve">(1) Declining here means: European population has declined by </t>
    </r>
    <r>
      <rPr>
        <u/>
        <sz val="11"/>
        <color theme="1"/>
        <rFont val="Calibri"/>
        <family val="2"/>
        <scheme val="minor"/>
      </rPr>
      <t>&gt;</t>
    </r>
    <r>
      <rPr>
        <sz val="11"/>
        <color theme="1"/>
        <rFont val="Calibri"/>
        <family val="2"/>
        <scheme val="minor"/>
      </rPr>
      <t xml:space="preserve">20 % since the 1970s (when the Birds in Europe series began), and has </t>
    </r>
    <r>
      <rPr>
        <i/>
        <sz val="11"/>
        <color theme="1"/>
        <rFont val="Calibri"/>
        <family val="2"/>
        <scheme val="minor"/>
      </rPr>
      <t>continued</t>
    </r>
    <r>
      <rPr>
        <sz val="11"/>
        <color theme="1"/>
        <rFont val="Calibri"/>
        <family val="2"/>
        <scheme val="minor"/>
      </rPr>
      <t xml:space="preserve"> to decline since 2001.</t>
    </r>
  </si>
  <si>
    <r>
      <t xml:space="preserve">(2) Depleted here means: European population has declined by &gt;20 % since the 1970s (when the Birds in Europe series began), </t>
    </r>
    <r>
      <rPr>
        <i/>
        <sz val="11"/>
        <color theme="1"/>
        <rFont val="Calibri"/>
        <family val="2"/>
        <scheme val="minor"/>
      </rPr>
      <t>but has not declined further</t>
    </r>
    <r>
      <rPr>
        <sz val="11"/>
        <color theme="1"/>
        <rFont val="Calibri"/>
        <family val="2"/>
        <scheme val="minor"/>
      </rPr>
      <t xml:space="preserve"> since 2001.</t>
    </r>
  </si>
  <si>
    <r>
      <t xml:space="preserve">Index and taxonomy based on Fjeldså </t>
    </r>
    <r>
      <rPr>
        <i/>
        <sz val="11"/>
        <color theme="1"/>
        <rFont val="Calibri"/>
        <family val="2"/>
        <scheme val="minor"/>
      </rPr>
      <t xml:space="preserve">et al </t>
    </r>
    <r>
      <rPr>
        <sz val="11"/>
        <color theme="1"/>
        <rFont val="Calibri"/>
        <family val="2"/>
        <scheme val="minor"/>
      </rPr>
      <t>(2016) and should thereby reflect 'the new' DNA-based taxonomy. Though 'N' should be read as 'M' in the Index (introduced to ensure correct order if sorting by Index).</t>
    </r>
  </si>
  <si>
    <t>European Turtle Dove</t>
  </si>
  <si>
    <t xml:space="preserve">For redlist criteria see: http://datazone.birdlife.org/species/spcredcrit  </t>
  </si>
  <si>
    <t xml:space="preserve">Anthus trivialis </t>
  </si>
  <si>
    <t xml:space="preserve">Buteo buteo </t>
  </si>
  <si>
    <t xml:space="preserve">Muscicapa striata </t>
  </si>
  <si>
    <t xml:space="preserve">Phylloscopus trochilus </t>
  </si>
  <si>
    <t xml:space="preserve">Tringa ochropus </t>
  </si>
  <si>
    <t xml:space="preserve">Bucephala clangula </t>
  </si>
  <si>
    <t xml:space="preserve">Phylloscopus borealis </t>
  </si>
  <si>
    <t>500</t>
  </si>
  <si>
    <t xml:space="preserve">Denmark </t>
  </si>
  <si>
    <t>Genertion</t>
  </si>
  <si>
    <t>Length, y.</t>
  </si>
  <si>
    <t>H012-01-00</t>
  </si>
  <si>
    <t>Common Goldeneye</t>
  </si>
  <si>
    <t>Eurasian Buzzard</t>
  </si>
  <si>
    <t>H255-01-00</t>
  </si>
  <si>
    <t>&lt;3.3</t>
  </si>
  <si>
    <t>Green Sandpiper</t>
  </si>
  <si>
    <t>H216-03-00</t>
  </si>
  <si>
    <t>N309-02-00</t>
  </si>
  <si>
    <t>Tree Pipit</t>
  </si>
  <si>
    <t>Arctic Wabler</t>
  </si>
  <si>
    <t>M501-06-00</t>
  </si>
  <si>
    <t>Willow Warbler</t>
  </si>
  <si>
    <t>M498-05-00</t>
  </si>
  <si>
    <t>Estimated population</t>
  </si>
  <si>
    <t>Low</t>
  </si>
  <si>
    <t>High</t>
  </si>
  <si>
    <t>Trend</t>
  </si>
  <si>
    <t>Short Term</t>
  </si>
  <si>
    <t>Long Term</t>
  </si>
  <si>
    <t>Trend, %</t>
  </si>
  <si>
    <t>(BLI-crit.)</t>
  </si>
  <si>
    <t>- (50 - 100)</t>
  </si>
  <si>
    <t>- (33 - 50)</t>
  </si>
  <si>
    <t>Declining</t>
  </si>
  <si>
    <t>+ (100 - 1000)</t>
  </si>
  <si>
    <t>+ (1000 - 10000)</t>
  </si>
  <si>
    <t>500000</t>
  </si>
  <si>
    <t>+ (50 - 100)</t>
  </si>
  <si>
    <t>100</t>
  </si>
  <si>
    <t>5000</t>
  </si>
  <si>
    <t>F</t>
  </si>
  <si>
    <t xml:space="preserve">+ (50 - ) </t>
  </si>
  <si>
    <t>+ (25 - 50)</t>
  </si>
  <si>
    <t>1500</t>
  </si>
  <si>
    <t xml:space="preserve">- (33 - ) </t>
  </si>
  <si>
    <t>15000</t>
  </si>
  <si>
    <t>- (20 - 33)</t>
  </si>
  <si>
    <t>850</t>
  </si>
  <si>
    <t>Depleted</t>
  </si>
  <si>
    <t>Spotted Flycatcher</t>
  </si>
  <si>
    <t>M587-01-00</t>
  </si>
  <si>
    <t>7000</t>
  </si>
  <si>
    <t>1</t>
  </si>
  <si>
    <t>2</t>
  </si>
  <si>
    <t>8</t>
  </si>
  <si>
    <t>11</t>
  </si>
  <si>
    <t>260000</t>
  </si>
  <si>
    <t>26000</t>
  </si>
  <si>
    <t xml:space="preserve"> - (100 - 100)</t>
  </si>
  <si>
    <t>1000</t>
  </si>
  <si>
    <t>10000</t>
  </si>
  <si>
    <t>30</t>
  </si>
  <si>
    <t xml:space="preserve"> - (42 - 50)</t>
  </si>
  <si>
    <t xml:space="preserve"> + (10 - 40)</t>
  </si>
  <si>
    <t xml:space="preserve"> - (39 - 39)</t>
  </si>
  <si>
    <t xml:space="preserve"> - (52 - 52)</t>
  </si>
  <si>
    <t>- (21 - 25)</t>
  </si>
  <si>
    <t xml:space="preserve"> - (30 - 36)</t>
  </si>
  <si>
    <t xml:space="preserve"> - (17 - 24)</t>
  </si>
  <si>
    <t>- (50 - 70)</t>
  </si>
  <si>
    <t>+ (20 - 50)</t>
  </si>
  <si>
    <t xml:space="preserve"> - (25 - 75)</t>
  </si>
  <si>
    <t xml:space="preserve"> - (95 - 95)</t>
  </si>
  <si>
    <t>+ (10000 - 100000)</t>
  </si>
  <si>
    <t>Rareness</t>
  </si>
  <si>
    <t>Species adopted to the Long-list due to the fact that they are fulfilling the requirements for classification according to the Swedish Appendix 4 in other countries and/or the SPEC-criteria as for population trends (se table belov for reasons for each of the 23 species).</t>
  </si>
  <si>
    <t>SPEC</t>
  </si>
  <si>
    <t>Red-list (National)</t>
  </si>
  <si>
    <t>Trend (population)</t>
  </si>
  <si>
    <t>Annex I (if Long Term-trend is:)</t>
  </si>
  <si>
    <t>Rare-ness</t>
  </si>
  <si>
    <t>Generations length, year</t>
  </si>
  <si>
    <t>Awareness:</t>
  </si>
  <si>
    <t>Very high</t>
  </si>
  <si>
    <t>Non-SPEC</t>
  </si>
  <si>
    <t>DK, EE, FI, SE/LV, LT</t>
  </si>
  <si>
    <t>RE, CR/ 0, 1</t>
  </si>
  <si>
    <t>EN, VU/ 2, 3</t>
  </si>
  <si>
    <t>NT/ 4</t>
  </si>
  <si>
    <t>LC/ 5</t>
  </si>
  <si>
    <t>Stable/Incr.</t>
  </si>
  <si>
    <t>Not Annex I</t>
  </si>
  <si>
    <r>
      <rPr>
        <u/>
        <sz val="11"/>
        <color theme="1"/>
        <rFont val="Calibri"/>
        <family val="2"/>
        <scheme val="minor"/>
      </rPr>
      <t>&gt;</t>
    </r>
    <r>
      <rPr>
        <sz val="11"/>
        <color theme="1"/>
        <rFont val="Calibri"/>
        <family val="2"/>
        <scheme val="minor"/>
      </rPr>
      <t>1</t>
    </r>
  </si>
  <si>
    <r>
      <t xml:space="preserve">&lt;1 - </t>
    </r>
    <r>
      <rPr>
        <u/>
        <sz val="11"/>
        <color theme="1"/>
        <rFont val="Calibri"/>
        <family val="2"/>
        <scheme val="minor"/>
      </rPr>
      <t>&gt;</t>
    </r>
    <r>
      <rPr>
        <sz val="11"/>
        <color theme="1"/>
        <rFont val="Calibri"/>
        <family val="2"/>
        <scheme val="minor"/>
      </rPr>
      <t>0.1</t>
    </r>
  </si>
  <si>
    <r>
      <t xml:space="preserve">&lt;0.1 - </t>
    </r>
    <r>
      <rPr>
        <u/>
        <sz val="11"/>
        <color theme="1"/>
        <rFont val="Calibri"/>
        <family val="2"/>
        <scheme val="minor"/>
      </rPr>
      <t>&gt;</t>
    </r>
    <r>
      <rPr>
        <sz val="11"/>
        <color theme="1"/>
        <rFont val="Calibri"/>
        <family val="2"/>
        <scheme val="minor"/>
      </rPr>
      <t>0.01</t>
    </r>
  </si>
  <si>
    <r>
      <rPr>
        <u/>
        <sz val="11"/>
        <color theme="1"/>
        <rFont val="Calibri"/>
        <family val="2"/>
        <scheme val="minor"/>
      </rPr>
      <t>&gt;</t>
    </r>
    <r>
      <rPr>
        <sz val="11"/>
        <color theme="1"/>
        <rFont val="Calibri"/>
        <family val="2"/>
        <scheme val="minor"/>
      </rPr>
      <t>10</t>
    </r>
  </si>
  <si>
    <r>
      <t xml:space="preserve"> &lt;10 - </t>
    </r>
    <r>
      <rPr>
        <u/>
        <sz val="11"/>
        <color theme="1"/>
        <rFont val="Calibri"/>
        <family val="2"/>
        <scheme val="minor"/>
      </rPr>
      <t>&gt;</t>
    </r>
    <r>
      <rPr>
        <sz val="11"/>
        <color theme="1"/>
        <rFont val="Calibri"/>
        <family val="2"/>
        <scheme val="minor"/>
      </rPr>
      <t>5</t>
    </r>
  </si>
  <si>
    <r>
      <rPr>
        <sz val="11"/>
        <color theme="1"/>
        <rFont val="Calibri"/>
        <family val="2"/>
        <scheme val="minor"/>
      </rPr>
      <t xml:space="preserve">&lt;5 - </t>
    </r>
    <r>
      <rPr>
        <u/>
        <sz val="11"/>
        <color theme="1"/>
        <rFont val="Calibri"/>
        <family val="2"/>
        <scheme val="minor"/>
      </rPr>
      <t>&gt;</t>
    </r>
    <r>
      <rPr>
        <sz val="11"/>
        <color theme="1"/>
        <rFont val="Calibri"/>
        <family val="2"/>
        <scheme val="minor"/>
      </rPr>
      <t>3.3</t>
    </r>
  </si>
  <si>
    <t>Awareness Indicators</t>
  </si>
  <si>
    <t xml:space="preserve">General </t>
  </si>
  <si>
    <t>Not breed.</t>
  </si>
  <si>
    <t>Sweeden</t>
  </si>
  <si>
    <t>Actual protection, nest tree</t>
  </si>
  <si>
    <t>Actual protection, surrondings</t>
  </si>
  <si>
    <t>IUCN-W (NT), Eur (NT) EU-27 (VU), SPEC 1</t>
  </si>
  <si>
    <t>Red Listed in DK (VU)</t>
  </si>
  <si>
    <t>Red Listed in DK (RE), EE (CR), LV (1), LT ( 0 (Ex))</t>
  </si>
  <si>
    <t>Red Listed in FI (VU)</t>
  </si>
  <si>
    <t>Red Listed in EE (NT), LV (3), LT (3 ( R ))</t>
  </si>
  <si>
    <t>Red Listed in EE (CR), FI (CR), LV (3), LT (1 ( E ))</t>
  </si>
  <si>
    <t>Red Listed in LV (1) LT (1 ( E ))</t>
  </si>
  <si>
    <t>Red Listed in DK (EN), LT (3 ( R ))</t>
  </si>
  <si>
    <t>Red Listed i DK (VU)</t>
  </si>
  <si>
    <t>Red Listed in DK (NT), FI (CR)</t>
  </si>
  <si>
    <t>Red Listed in LV (3), LT (3 ( R ))</t>
  </si>
  <si>
    <t>Red Listed in EE (NT), FI (CR), LV (3), LT (3 ( R )), SE (VU)</t>
  </si>
  <si>
    <t>Red Listed in DK (RE), EE (CR), LV (1), LT (1 ( E )), SE (RE)</t>
  </si>
  <si>
    <t>Red Listed in FI (VU) and SE (EN)</t>
  </si>
  <si>
    <t>Red Listed in FI (NT)</t>
  </si>
  <si>
    <t>Number of apointed SPA's</t>
  </si>
  <si>
    <t>Nest tree</t>
  </si>
  <si>
    <t>Surroundings</t>
  </si>
  <si>
    <t>No of SPA's</t>
  </si>
  <si>
    <t>Area of SPA's</t>
  </si>
  <si>
    <t>% of forest</t>
  </si>
  <si>
    <t xml:space="preserve"> &lt;10 - &gt;5</t>
  </si>
  <si>
    <t>DK</t>
  </si>
  <si>
    <t>EE</t>
  </si>
  <si>
    <t>FI</t>
  </si>
  <si>
    <t>LV</t>
  </si>
  <si>
    <t>LT</t>
  </si>
  <si>
    <t>SE</t>
  </si>
  <si>
    <t>&gt;1</t>
  </si>
  <si>
    <t>&lt;1 - &gt;0.1</t>
  </si>
  <si>
    <t>&lt;5 - &gt;3.3</t>
  </si>
  <si>
    <t>&lt;0.1 - &gt;0.01</t>
  </si>
  <si>
    <t>&gt;10</t>
  </si>
  <si>
    <t>&lt;0.01</t>
  </si>
  <si>
    <t>none</t>
  </si>
  <si>
    <t>250 m, microreserve*</t>
  </si>
  <si>
    <t>200 m, microreserve*</t>
  </si>
  <si>
    <t>100 m, microreserve*</t>
  </si>
  <si>
    <t>500 m, microreserve*</t>
  </si>
  <si>
    <t>All year</t>
  </si>
  <si>
    <t>information not public</t>
  </si>
  <si>
    <t>&lt;0,1</t>
  </si>
  <si>
    <t>??</t>
  </si>
  <si>
    <t>- (9 - 20)</t>
  </si>
  <si>
    <t xml:space="preserve"> - (40 - 47)</t>
  </si>
  <si>
    <t>- (27 - 33)</t>
  </si>
  <si>
    <t>+ (70 - 90)</t>
  </si>
  <si>
    <t xml:space="preserve"> + (750 - 850)</t>
  </si>
  <si>
    <t xml:space="preserve"> + (80 - 80)</t>
  </si>
  <si>
    <t>- (20 - 22)</t>
  </si>
  <si>
    <t xml:space="preserve"> - (24 - 33)</t>
  </si>
  <si>
    <t>(Declining)</t>
  </si>
  <si>
    <t xml:space="preserve"> + (36 - 36)</t>
  </si>
  <si>
    <t xml:space="preserve"> + (50 - 50)</t>
  </si>
  <si>
    <t>+ ( - 22)</t>
  </si>
  <si>
    <t xml:space="preserve"> + (23 - 26)</t>
  </si>
  <si>
    <t>+ (105 - 132)</t>
  </si>
  <si>
    <t xml:space="preserve"> + (442 - 513)</t>
  </si>
  <si>
    <t>+ (19 - 23)</t>
  </si>
  <si>
    <t xml:space="preserve"> + (31 - 33)</t>
  </si>
  <si>
    <t xml:space="preserve"> + (63 - 63)</t>
  </si>
  <si>
    <t xml:space="preserve"> + (646 - 646)</t>
  </si>
  <si>
    <t>+ (3 - 14)</t>
  </si>
  <si>
    <t>+ (52 - 68)</t>
  </si>
  <si>
    <t>(Increasing)</t>
  </si>
  <si>
    <t>- (5 - 22)</t>
  </si>
  <si>
    <t xml:space="preserve"> + (50 - 115)</t>
  </si>
  <si>
    <t>(Incresing)</t>
  </si>
  <si>
    <t xml:space="preserve"> - (8 - 52)</t>
  </si>
  <si>
    <t>- (27 - 61)</t>
  </si>
  <si>
    <t xml:space="preserve"> - (82 - 90)</t>
  </si>
  <si>
    <t>- (31 - 38)</t>
  </si>
  <si>
    <t xml:space="preserve"> - (42 - 49)</t>
  </si>
  <si>
    <t>+ (58 - 63)</t>
  </si>
  <si>
    <t>(Fluctuating)</t>
  </si>
  <si>
    <t>Fluctating</t>
  </si>
  <si>
    <t>+ (18 - 25)</t>
  </si>
  <si>
    <t xml:space="preserve"> + (15 - 17)</t>
  </si>
  <si>
    <t xml:space="preserve"> + (6 - 9)</t>
  </si>
  <si>
    <t>(Stable)</t>
  </si>
  <si>
    <t xml:space="preserve">F </t>
  </si>
  <si>
    <t>+ (43 - 75)</t>
  </si>
  <si>
    <t xml:space="preserve"> + (72 - 139)</t>
  </si>
  <si>
    <r>
      <t xml:space="preserve">&lt;1 - </t>
    </r>
    <r>
      <rPr>
        <u/>
        <sz val="11"/>
        <color theme="0"/>
        <rFont val="Calibri"/>
        <family val="2"/>
        <scheme val="minor"/>
      </rPr>
      <t>&gt;</t>
    </r>
    <r>
      <rPr>
        <sz val="11"/>
        <color theme="0"/>
        <rFont val="Calibri"/>
        <family val="2"/>
        <scheme val="minor"/>
      </rPr>
      <t>0.1</t>
    </r>
  </si>
  <si>
    <t xml:space="preserve"> - (37 - 73)</t>
  </si>
  <si>
    <t>+ (384 - 579)</t>
  </si>
  <si>
    <t>[01.11-31.08]</t>
  </si>
  <si>
    <t xml:space="preserve">x </t>
  </si>
  <si>
    <r>
      <t xml:space="preserve"> &lt;10 - </t>
    </r>
    <r>
      <rPr>
        <u/>
        <sz val="11"/>
        <color theme="0"/>
        <rFont val="Calibri"/>
        <family val="2"/>
        <scheme val="minor"/>
      </rPr>
      <t>&gt;</t>
    </r>
    <r>
      <rPr>
        <sz val="11"/>
        <color theme="0"/>
        <rFont val="Calibri"/>
        <family val="2"/>
        <scheme val="minor"/>
      </rPr>
      <t>5</t>
    </r>
  </si>
  <si>
    <t xml:space="preserve"> + (32 - 579)</t>
  </si>
  <si>
    <t>Microreserves possible; 59 established</t>
  </si>
  <si>
    <t>Protected areas**</t>
  </si>
  <si>
    <t>Microreserves possible; 148 established</t>
  </si>
  <si>
    <t>Protected areas or...**; 10 microreserves established</t>
  </si>
  <si>
    <t>Protected areas or...**</t>
  </si>
  <si>
    <t xml:space="preserve"> + (30 - 100)</t>
  </si>
  <si>
    <t xml:space="preserve"> + (100 - 200)</t>
  </si>
  <si>
    <t xml:space="preserve"> - (30 - 40)</t>
  </si>
  <si>
    <t xml:space="preserve"> - (44 - 58)</t>
  </si>
  <si>
    <t>- (33 - 54)</t>
  </si>
  <si>
    <t xml:space="preserve"> - (21 - 41)</t>
  </si>
  <si>
    <t>Actual size of population (low assess)</t>
  </si>
  <si>
    <t>Of these red listed</t>
  </si>
  <si>
    <t>72</t>
  </si>
  <si>
    <t>Country</t>
  </si>
  <si>
    <t>Pct</t>
  </si>
  <si>
    <t>Number of breeding forest species of conservation concern</t>
  </si>
  <si>
    <t>+ (9 - 97)</t>
  </si>
  <si>
    <t xml:space="preserve"> + (80 - 212)</t>
  </si>
  <si>
    <t xml:space="preserve"> + (217 - 217)</t>
  </si>
  <si>
    <t xml:space="preserve"> + (533 - 533)</t>
  </si>
  <si>
    <t xml:space="preserve"> + (18 - 56)</t>
  </si>
  <si>
    <t xml:space="preserve"> + (9 - 394)</t>
  </si>
  <si>
    <t>+ (58 - 149)</t>
  </si>
  <si>
    <t>+ (4 - 41)</t>
  </si>
  <si>
    <t xml:space="preserve"> + (2 - 35)</t>
  </si>
  <si>
    <t>+ (34 - 72)</t>
  </si>
  <si>
    <t xml:space="preserve"> + (52 - 91)</t>
  </si>
  <si>
    <t>+ (190 - 7296)</t>
  </si>
  <si>
    <t>+ (159 - 277)</t>
  </si>
  <si>
    <t xml:space="preserve"> + (161 - 266)</t>
  </si>
  <si>
    <t>- (5 - 73)</t>
  </si>
  <si>
    <t>- (24 - 33)</t>
  </si>
  <si>
    <t>Decreasing</t>
  </si>
  <si>
    <t>- (24 - 44)</t>
  </si>
  <si>
    <t xml:space="preserve"> - (27 - 44)</t>
  </si>
  <si>
    <t>+ (12 - 47)</t>
  </si>
  <si>
    <t xml:space="preserve"> + (1 - 28)</t>
  </si>
  <si>
    <t>(increasing)</t>
  </si>
  <si>
    <t>+ (19 - 266)</t>
  </si>
  <si>
    <t>- (42 - 62)</t>
  </si>
  <si>
    <t>- (73 - 99)</t>
  </si>
  <si>
    <t xml:space="preserve"> - (61 - 94)</t>
  </si>
  <si>
    <t xml:space="preserve"> + (38 - 234)</t>
  </si>
  <si>
    <t>- (12 - 38)</t>
  </si>
  <si>
    <t xml:space="preserve"> - (30 - 46)</t>
  </si>
  <si>
    <t>- (41 - 57)</t>
  </si>
  <si>
    <t xml:space="preserve"> + (349 - 570)</t>
  </si>
  <si>
    <t>Pct of</t>
  </si>
  <si>
    <t>EU-pop.</t>
  </si>
  <si>
    <t>Rep.</t>
  </si>
  <si>
    <t>Relative abundance, EU27</t>
  </si>
  <si>
    <t>LC</t>
  </si>
  <si>
    <t>Land</t>
  </si>
  <si>
    <t>Indbyggere pr. 1. januar 2017</t>
  </si>
  <si>
    <t xml:space="preserve"> Areal (km²)</t>
  </si>
  <si>
    <t xml:space="preserve"> Indbyggere pr. km² </t>
  </si>
  <si>
    <t>Belgien</t>
  </si>
  <si>
    <t>Tyskland</t>
  </si>
  <si>
    <t>Estland</t>
  </si>
  <si>
    <t>Irland</t>
  </si>
  <si>
    <t>Grækenland</t>
  </si>
  <si>
    <t>Spanien</t>
  </si>
  <si>
    <t>Frankrig*</t>
  </si>
  <si>
    <t>Italien</t>
  </si>
  <si>
    <t>Cypern</t>
  </si>
  <si>
    <t>Letland</t>
  </si>
  <si>
    <t>Litauen</t>
  </si>
  <si>
    <t>Luxembourg</t>
  </si>
  <si>
    <t>Malta</t>
  </si>
  <si>
    <t>Nederlandene</t>
  </si>
  <si>
    <t>Østrig</t>
  </si>
  <si>
    <t>Portugal</t>
  </si>
  <si>
    <t>Slovenien</t>
  </si>
  <si>
    <t>Slovakiet</t>
  </si>
  <si>
    <t>Ungarn</t>
  </si>
  <si>
    <t>Tjekkiet</t>
  </si>
  <si>
    <t>Danmark</t>
  </si>
  <si>
    <t>Polen</t>
  </si>
  <si>
    <t>Sverige</t>
  </si>
  <si>
    <t>Storbritannien</t>
  </si>
  <si>
    <t>Bulgarien</t>
  </si>
  <si>
    <t>Rumænien</t>
  </si>
  <si>
    <t>Kroatien</t>
  </si>
  <si>
    <t xml:space="preserve"> * inklusive fire oversøiske regioner</t>
  </si>
  <si>
    <t>% af areal</t>
  </si>
  <si>
    <t>RA</t>
  </si>
  <si>
    <r>
      <t>&lt;2-</t>
    </r>
    <r>
      <rPr>
        <u/>
        <sz val="11"/>
        <color theme="1"/>
        <rFont val="Calibri"/>
        <family val="2"/>
        <scheme val="minor"/>
      </rPr>
      <t>&gt;</t>
    </r>
    <r>
      <rPr>
        <sz val="11"/>
        <color theme="1"/>
        <rFont val="Calibri"/>
        <family val="2"/>
        <scheme val="minor"/>
      </rPr>
      <t>1</t>
    </r>
  </si>
  <si>
    <t>https://bd.eionet.europa.eu/article12/report</t>
  </si>
  <si>
    <t>(incl Kroatien)</t>
  </si>
  <si>
    <r>
      <rPr>
        <u/>
        <sz val="11"/>
        <color theme="1"/>
        <rFont val="Calibri"/>
        <family val="2"/>
        <scheme val="minor"/>
      </rPr>
      <t>&gt;</t>
    </r>
    <r>
      <rPr>
        <sz val="11"/>
        <color theme="1"/>
        <rFont val="Calibri"/>
        <family val="2"/>
        <scheme val="minor"/>
      </rPr>
      <t>2</t>
    </r>
  </si>
  <si>
    <r>
      <t>&lt;1-</t>
    </r>
    <r>
      <rPr>
        <u/>
        <sz val="11"/>
        <color theme="1"/>
        <rFont val="Calibri"/>
        <family val="2"/>
        <scheme val="minor"/>
      </rPr>
      <t>&gt;</t>
    </r>
    <r>
      <rPr>
        <sz val="11"/>
        <color theme="1"/>
        <rFont val="Calibri"/>
        <family val="2"/>
        <scheme val="minor"/>
      </rPr>
      <t>0.4</t>
    </r>
  </si>
  <si>
    <t>&lt;0.4</t>
  </si>
  <si>
    <t>&lt;1-&gt;0.4</t>
  </si>
  <si>
    <t>Latvian &amp; Lithuanian red list categories:</t>
  </si>
  <si>
    <t>Population estimates are from EEA's Eionet database as reported by Memberstates (where 'Long Term' is approximately 1980-2011 and 'Short Term' is app. 1999-2011:</t>
  </si>
  <si>
    <t>&lt;2-&gt;1</t>
  </si>
  <si>
    <t>&gt;2</t>
  </si>
  <si>
    <t xml:space="preserve"> - (10 - 43)</t>
  </si>
  <si>
    <t>Depletede</t>
  </si>
  <si>
    <t>+ (50-70)</t>
  </si>
  <si>
    <t>+ (50 - 70)</t>
  </si>
  <si>
    <t xml:space="preserve"> - (8 - 34)</t>
  </si>
  <si>
    <t>(Decreasing)</t>
  </si>
  <si>
    <t>- (20 - 50)</t>
  </si>
  <si>
    <t xml:space="preserve"> + ( - 100)</t>
  </si>
  <si>
    <t xml:space="preserve"> - (30 - 70)</t>
  </si>
  <si>
    <t xml:space="preserve"> + (500 - 700)</t>
  </si>
  <si>
    <t xml:space="preserve"> - (20 - 40)</t>
  </si>
  <si>
    <t xml:space="preserve"> - (40 - 50)</t>
  </si>
  <si>
    <t xml:space="preserve"> + ( - 400)</t>
  </si>
  <si>
    <t>Incresing</t>
  </si>
  <si>
    <t xml:space="preserve"> + (260 - 400)</t>
  </si>
  <si>
    <t xml:space="preserve"> + (200 - 280)</t>
  </si>
  <si>
    <t xml:space="preserve"> + (50 - 90)</t>
  </si>
  <si>
    <t xml:space="preserve"> + (400 - 600)</t>
  </si>
  <si>
    <t xml:space="preserve"> - ( - 100)</t>
  </si>
  <si>
    <t xml:space="preserve"> - (20 - 50)</t>
  </si>
  <si>
    <t xml:space="preserve"> - (49 - 85)</t>
  </si>
  <si>
    <t xml:space="preserve"> - (2 - 50)</t>
  </si>
  <si>
    <t xml:space="preserve"> - (17 - 82)</t>
  </si>
  <si>
    <t xml:space="preserve"> + (20 - 40)</t>
  </si>
  <si>
    <t xml:space="preserve"> - (10 - 10)</t>
  </si>
  <si>
    <t xml:space="preserve"> + (147 - 363)</t>
  </si>
  <si>
    <t>3</t>
  </si>
  <si>
    <t xml:space="preserve"> + (125 - 125)</t>
  </si>
  <si>
    <t xml:space="preserve"> + (27 - 110)</t>
  </si>
  <si>
    <t xml:space="preserve"> + (217 - 367)</t>
  </si>
  <si>
    <t xml:space="preserve"> + (10 - 50)</t>
  </si>
  <si>
    <t xml:space="preserve"> + (15 - 45)</t>
  </si>
  <si>
    <t xml:space="preserve"> + (50 - 100)</t>
  </si>
  <si>
    <t xml:space="preserve"> + (100 - 170)</t>
  </si>
  <si>
    <t xml:space="preserve"> + (10 - 30)</t>
  </si>
  <si>
    <t xml:space="preserve"> + (50 - 150)</t>
  </si>
  <si>
    <t>28</t>
  </si>
  <si>
    <t xml:space="preserve"> + (150 - 250)</t>
  </si>
  <si>
    <t>64</t>
  </si>
  <si>
    <t>- (59 - 99)</t>
  </si>
  <si>
    <t xml:space="preserve"> + (207 - 972)</t>
  </si>
  <si>
    <t>Total, pct of EU27</t>
  </si>
  <si>
    <t xml:space="preserve"> + (4 - 38)</t>
  </si>
  <si>
    <t xml:space="preserve"> - (48 - 65)</t>
  </si>
  <si>
    <t xml:space="preserve"> - (6 - 87)</t>
  </si>
  <si>
    <t xml:space="preserve"> + ( - 204)</t>
  </si>
  <si>
    <t xml:space="preserve"> - (10 - 25)</t>
  </si>
  <si>
    <t xml:space="preserve"> - (51 - 66)</t>
  </si>
  <si>
    <t xml:space="preserve"> - (56 - 56)</t>
  </si>
  <si>
    <t xml:space="preserve"> + (5 - 26)</t>
  </si>
  <si>
    <t>7</t>
  </si>
  <si>
    <t>6</t>
  </si>
  <si>
    <t xml:space="preserve"> + (26 - 56)</t>
  </si>
  <si>
    <t xml:space="preserve"> + (74 - 326)</t>
  </si>
  <si>
    <t>4</t>
  </si>
  <si>
    <t xml:space="preserve"> + (25 - 150)</t>
  </si>
  <si>
    <t xml:space="preserve"> + (4 - 61)</t>
  </si>
  <si>
    <t xml:space="preserve"> - (52 - 70)</t>
  </si>
  <si>
    <t xml:space="preserve"> - (5 - 10)</t>
  </si>
  <si>
    <t xml:space="preserve"> - (60 - 80)</t>
  </si>
  <si>
    <t xml:space="preserve"> + ( - 150)</t>
  </si>
  <si>
    <t xml:space="preserve"> + (120 - 150)</t>
  </si>
  <si>
    <t xml:space="preserve"> - (53 - 53)</t>
  </si>
  <si>
    <t xml:space="preserve"> - (29 - 29)</t>
  </si>
  <si>
    <t xml:space="preserve"> + ( - 300)</t>
  </si>
  <si>
    <t xml:space="preserve"> + (10 - 20)</t>
  </si>
  <si>
    <t xml:space="preserve"> - (10 - 40)</t>
  </si>
  <si>
    <t xml:space="preserve"> + (220 - 933)</t>
  </si>
  <si>
    <t>13</t>
  </si>
  <si>
    <t xml:space="preserve"> + (25 - 75)</t>
  </si>
  <si>
    <t xml:space="preserve"> - (16 - 58)</t>
  </si>
  <si>
    <t xml:space="preserve"> - ( - 79)</t>
  </si>
  <si>
    <t xml:space="preserve"> - (80 - 90)</t>
  </si>
  <si>
    <t xml:space="preserve"> - (90 - 93)</t>
  </si>
  <si>
    <t xml:space="preserve"> + (5 - 10)</t>
  </si>
  <si>
    <t xml:space="preserve"> - (90 - 100)</t>
  </si>
  <si>
    <t xml:space="preserve"> + (150 - 400)</t>
  </si>
  <si>
    <t xml:space="preserve"> + (100 - 500)</t>
  </si>
  <si>
    <t xml:space="preserve"> + (19 - 83)</t>
  </si>
  <si>
    <t xml:space="preserve"> - (37 - 63)</t>
  </si>
  <si>
    <t xml:space="preserve"> - (98 - 100)</t>
  </si>
  <si>
    <t xml:space="preserve"> - (20 - 30)</t>
  </si>
  <si>
    <t xml:space="preserve"> - (19 - 41)</t>
  </si>
  <si>
    <t xml:space="preserve"> - (35 - 55)</t>
  </si>
  <si>
    <t>12</t>
  </si>
  <si>
    <t xml:space="preserve"> - (10 - 70)</t>
  </si>
  <si>
    <t xml:space="preserve"> + (129 - 510)</t>
  </si>
  <si>
    <t xml:space="preserve"> - (12 - 30)</t>
  </si>
  <si>
    <t xml:space="preserve"> - (25 - 49)</t>
  </si>
  <si>
    <t xml:space="preserve"> + ( - 876)</t>
  </si>
  <si>
    <t xml:space="preserve"> - (1 - 80)</t>
  </si>
  <si>
    <t xml:space="preserve"> + ( - 599)</t>
  </si>
  <si>
    <t xml:space="preserve"> + (20 - 30)</t>
  </si>
  <si>
    <t xml:space="preserve"> - (4 - 56)</t>
  </si>
  <si>
    <t xml:space="preserve"> + (100 - 300)</t>
  </si>
  <si>
    <t xml:space="preserve"> + (9 - 29)</t>
  </si>
  <si>
    <t xml:space="preserve"> - (49 - 61)</t>
  </si>
  <si>
    <t xml:space="preserve"> + (49 - 213)</t>
  </si>
  <si>
    <t>33</t>
  </si>
  <si>
    <t xml:space="preserve"> - ( - 60)</t>
  </si>
  <si>
    <t xml:space="preserve"> - (3 - 90)</t>
  </si>
  <si>
    <t xml:space="preserve"> + (60 - 300)</t>
  </si>
  <si>
    <t xml:space="preserve"> - (17 - 53)</t>
  </si>
  <si>
    <t xml:space="preserve"> + ( - 80)</t>
  </si>
  <si>
    <t xml:space="preserve"> - (7 - 14)</t>
  </si>
  <si>
    <t xml:space="preserve"> - (28 - 36)</t>
  </si>
  <si>
    <t xml:space="preserve"> - (33 - 75)</t>
  </si>
  <si>
    <t xml:space="preserve"> - ( - 68)</t>
  </si>
  <si>
    <t xml:space="preserve"> + (40 - 360)</t>
  </si>
  <si>
    <t xml:space="preserve"> + ( - 183)</t>
  </si>
  <si>
    <t>21</t>
  </si>
  <si>
    <t xml:space="preserve"> - (5 - 45)</t>
  </si>
  <si>
    <t xml:space="preserve"> + (5 - 25)</t>
  </si>
  <si>
    <t xml:space="preserve"> - (4 - 69)</t>
  </si>
  <si>
    <t xml:space="preserve"> - ( - 74)</t>
  </si>
  <si>
    <t xml:space="preserve"> - (35 - 65)</t>
  </si>
  <si>
    <t xml:space="preserve"> - ( - 73)</t>
  </si>
  <si>
    <t xml:space="preserve"> - ( - 20)</t>
  </si>
  <si>
    <t xml:space="preserve"> - (37 - 82)</t>
  </si>
  <si>
    <t xml:space="preserve"> - ( - 80)</t>
  </si>
  <si>
    <t xml:space="preserve"> - (54 - 70)</t>
  </si>
  <si>
    <t xml:space="preserve"> + ( - 99)</t>
  </si>
  <si>
    <t xml:space="preserve"> - ( - 70)</t>
  </si>
  <si>
    <t xml:space="preserve"> + ( - 302)</t>
  </si>
  <si>
    <t xml:space="preserve"> + (19 - 57)</t>
  </si>
  <si>
    <t xml:space="preserve"> + (8 - 222)</t>
  </si>
  <si>
    <t xml:space="preserve"> + (19 - 250)</t>
  </si>
  <si>
    <t xml:space="preserve"> - ( - 89)</t>
  </si>
  <si>
    <t xml:space="preserve"> - (20 - 70)</t>
  </si>
  <si>
    <t xml:space="preserve"> - (39 - 83)</t>
  </si>
  <si>
    <t xml:space="preserve"> - (18 - 32)</t>
  </si>
  <si>
    <t xml:space="preserve"> + (6 - 216)</t>
  </si>
  <si>
    <t xml:space="preserve"> + (5 - 297)</t>
  </si>
  <si>
    <t xml:space="preserve"> - (37 - 48)</t>
  </si>
  <si>
    <t xml:space="preserve"> - (37 - 61)</t>
  </si>
  <si>
    <t xml:space="preserve"> - (56 - 99)</t>
  </si>
  <si>
    <t>- (17 - 40)</t>
  </si>
  <si>
    <t xml:space="preserve"> - (38 - 52)</t>
  </si>
  <si>
    <t xml:space="preserve"> - (20 - 60)</t>
  </si>
  <si>
    <t xml:space="preserve"> - (15 - 55)</t>
  </si>
  <si>
    <t xml:space="preserve"> - ( - 44)</t>
  </si>
  <si>
    <t xml:space="preserve"> - (52 - 76)</t>
  </si>
  <si>
    <t>- (53 - 69)</t>
  </si>
  <si>
    <t xml:space="preserve"> + ( - 273)</t>
  </si>
  <si>
    <t xml:space="preserve"> - (25 - 53)</t>
  </si>
  <si>
    <t xml:space="preserve"> + (27 - 44)</t>
  </si>
  <si>
    <t xml:space="preserve"> + (67 - 150)</t>
  </si>
  <si>
    <t xml:space="preserve"> + (84 - 153)</t>
  </si>
  <si>
    <t xml:space="preserve"> + (508 - 829)</t>
  </si>
  <si>
    <t>66</t>
  </si>
  <si>
    <t xml:space="preserve"> + (67 - 425)</t>
  </si>
  <si>
    <t xml:space="preserve"> - (73 - 93 )</t>
  </si>
  <si>
    <t xml:space="preserve"> - (38 - 62)</t>
  </si>
  <si>
    <t xml:space="preserve"> - (4 - 19)</t>
  </si>
  <si>
    <t xml:space="preserve"> - (37 - 45)</t>
  </si>
  <si>
    <t>- (25 - 53)</t>
  </si>
  <si>
    <t xml:space="preserve"> - (45 - 65)</t>
  </si>
  <si>
    <t>- (36 - 90)</t>
  </si>
  <si>
    <t>- (98 - 99)</t>
  </si>
  <si>
    <t>- (69 - 89)</t>
  </si>
  <si>
    <t>- (15 - 43)</t>
  </si>
  <si>
    <t>- (22 - 38)</t>
  </si>
  <si>
    <t>+ (114 - 241)</t>
  </si>
  <si>
    <t>+ (242 - 456)</t>
  </si>
  <si>
    <t xml:space="preserve"> + (60 - 88)</t>
  </si>
  <si>
    <t>- (60 - 100)</t>
  </si>
  <si>
    <t xml:space="preserve"> + (54 - 316)</t>
  </si>
  <si>
    <t xml:space="preserve"> - (4 - 41)</t>
  </si>
  <si>
    <t xml:space="preserve"> - (20 - 200)</t>
  </si>
  <si>
    <t xml:space="preserve"> + (1 - 40)</t>
  </si>
  <si>
    <t xml:space="preserve"> + (10 - 70)</t>
  </si>
  <si>
    <t xml:space="preserve"> + (22 - 146)</t>
  </si>
  <si>
    <t xml:space="preserve"> + (21 - 192)</t>
  </si>
  <si>
    <t xml:space="preserve"> + (- 516)</t>
  </si>
  <si>
    <t xml:space="preserve"> - ( - 82)</t>
  </si>
  <si>
    <t xml:space="preserve"> + (2 - 168)</t>
  </si>
  <si>
    <t xml:space="preserve"> - (10 - 20)</t>
  </si>
  <si>
    <t xml:space="preserve"> + (1 - 51)</t>
  </si>
  <si>
    <t xml:space="preserve"> + (60 - 120)</t>
  </si>
  <si>
    <t xml:space="preserve"> - (53 - 73)</t>
  </si>
  <si>
    <t xml:space="preserve"> + (18 - 54)</t>
  </si>
  <si>
    <t xml:space="preserve"> - (23 - 39)</t>
  </si>
  <si>
    <t xml:space="preserve"> - (43 - 60)</t>
  </si>
  <si>
    <t xml:space="preserve"> - (14 - 30)</t>
  </si>
  <si>
    <t xml:space="preserve"> - (34 - 50)</t>
  </si>
  <si>
    <t xml:space="preserve"> - (25 - 55)</t>
  </si>
  <si>
    <t xml:space="preserve"> - (22 - 38)</t>
  </si>
  <si>
    <t xml:space="preserve"> - (39 - 53)</t>
  </si>
  <si>
    <t xml:space="preserve"> - (26 - 35)</t>
  </si>
  <si>
    <t xml:space="preserve"> - (56 - 62)</t>
  </si>
  <si>
    <t xml:space="preserve"> - (8 - 68)</t>
  </si>
  <si>
    <t xml:space="preserve"> - (75 - 91)</t>
  </si>
  <si>
    <t xml:space="preserve"> - (51 - 79)</t>
  </si>
  <si>
    <t xml:space="preserve"> - (85 - 95)</t>
  </si>
  <si>
    <t xml:space="preserve"> - (18 - 35)</t>
  </si>
  <si>
    <t xml:space="preserve"> - (36 - 52)</t>
  </si>
  <si>
    <t xml:space="preserve"> + (700 - 800)</t>
  </si>
  <si>
    <t xml:space="preserve"> + (450 - 1000)</t>
  </si>
  <si>
    <t xml:space="preserve"> - (10 - 30)</t>
  </si>
  <si>
    <t xml:space="preserve"> - (50 - 70)</t>
  </si>
  <si>
    <t>Line number</t>
  </si>
  <si>
    <t>Awareness indicator</t>
  </si>
  <si>
    <t>Data-base</t>
  </si>
  <si>
    <t>(Alternative) Scientific name</t>
  </si>
  <si>
    <t>Aquila pomarina</t>
  </si>
  <si>
    <t>Aquila clanga</t>
  </si>
  <si>
    <t>Tetrao tetrix</t>
  </si>
  <si>
    <t>Parus palustris</t>
  </si>
  <si>
    <t>Parus montanus</t>
  </si>
  <si>
    <t>Parus cinctus</t>
  </si>
  <si>
    <t>Parus cristatus</t>
  </si>
  <si>
    <t>Parus ater</t>
  </si>
  <si>
    <t>Basic</t>
  </si>
  <si>
    <t>Basic+</t>
  </si>
  <si>
    <t>none - except deliberate destruction of, or damage to, their nests and eggs or removal of their nests</t>
  </si>
  <si>
    <t>*** all nests of wild birds)</t>
  </si>
  <si>
    <t>100-200</t>
  </si>
  <si>
    <t>500*</t>
  </si>
  <si>
    <t>300**</t>
  </si>
  <si>
    <t>200**</t>
  </si>
  <si>
    <t>Territory</t>
  </si>
  <si>
    <t>No forrestry</t>
  </si>
  <si>
    <t>Line</t>
  </si>
  <si>
    <t>Breeding Population</t>
  </si>
  <si>
    <t>Population</t>
  </si>
  <si>
    <t>Size&amp;Unit</t>
  </si>
  <si>
    <t>% MS</t>
  </si>
  <si>
    <t>Period</t>
  </si>
  <si>
    <t>ST Trend</t>
  </si>
  <si>
    <t>LT Trend</t>
  </si>
  <si>
    <t>2001-2012</t>
  </si>
  <si>
    <t>1983-2012</t>
  </si>
  <si>
    <t>1980-2012</t>
  </si>
  <si>
    <t>50000 - 80000 p</t>
  </si>
  <si>
    <t>1995-2012</t>
  </si>
  <si>
    <t>1999-2011</t>
  </si>
  <si>
    <t>1980-2011</t>
  </si>
  <si>
    <t>1984-2012</t>
  </si>
  <si>
    <t>2005-2012</t>
  </si>
  <si>
    <t>1994-2010</t>
  </si>
  <si>
    <t>50000 - 100000 p</t>
  </si>
  <si>
    <t>1994-2012</t>
  </si>
  <si>
    <t xml:space="preserve">Accipiter nisus nisus </t>
  </si>
  <si>
    <t>9300 - 9400 p</t>
  </si>
  <si>
    <t>1998-2012</t>
  </si>
  <si>
    <t>1986-2012</t>
  </si>
  <si>
    <t>22000 - 66000 p</t>
  </si>
  <si>
    <t>2000 - 3000 p</t>
  </si>
  <si>
    <t>2524 - 31766 p</t>
  </si>
  <si>
    <t xml:space="preserve"> + ( - 632)</t>
  </si>
  <si>
    <t>4000 - 6000 p</t>
  </si>
  <si>
    <t>2100 - 2100 p</t>
  </si>
  <si>
    <t xml:space="preserve">Carduelis carduelis </t>
  </si>
  <si>
    <t>7700 - 15000 p</t>
  </si>
  <si>
    <t>+ (30 - 148)</t>
  </si>
  <si>
    <t xml:space="preserve"> + (603 - 1342)</t>
  </si>
  <si>
    <t>21000 - 49000 p</t>
  </si>
  <si>
    <t xml:space="preserve"> + (70 - 260)</t>
  </si>
  <si>
    <t xml:space="preserve"> + (590 - 3300)</t>
  </si>
  <si>
    <t>40000 - 60000 p</t>
  </si>
  <si>
    <t>48861 - 139543 p</t>
  </si>
  <si>
    <t>23000 - 23000 p</t>
  </si>
  <si>
    <t xml:space="preserve">Coccothraustes coccothraustes </t>
  </si>
  <si>
    <t>1000 - 1500 p</t>
  </si>
  <si>
    <t>2000-2011</t>
  </si>
  <si>
    <t>+ (3 - 57)</t>
  </si>
  <si>
    <t xml:space="preserve"> + (333 - 526)</t>
  </si>
  <si>
    <t>10000 - 24000 p</t>
  </si>
  <si>
    <t>20000 - 40000 p</t>
  </si>
  <si>
    <t>50301 - 95434 p</t>
  </si>
  <si>
    <t xml:space="preserve"> + (249 - 249)</t>
  </si>
  <si>
    <t xml:space="preserve"> + (403 - 3081)</t>
  </si>
  <si>
    <t>30000 - 60000 p</t>
  </si>
  <si>
    <t>9500 - 9500 p</t>
  </si>
  <si>
    <t xml:space="preserve">Corvus corax </t>
  </si>
  <si>
    <t>22000 - 30000 p</t>
  </si>
  <si>
    <t>+ (1 - 95)</t>
  </si>
  <si>
    <t xml:space="preserve"> + (17 - 112)</t>
  </si>
  <si>
    <t>23000 - 42000 p</t>
  </si>
  <si>
    <t xml:space="preserve"> + (23 - 91)</t>
  </si>
  <si>
    <t>3000 - 4000 p</t>
  </si>
  <si>
    <t xml:space="preserve"> + (10 - 10)</t>
  </si>
  <si>
    <t>5000 - 10000 p</t>
  </si>
  <si>
    <t>1000 - 1000 p</t>
  </si>
  <si>
    <t xml:space="preserve">Fringilla coelebs all others </t>
  </si>
  <si>
    <t>7200000 - 8500000 p</t>
  </si>
  <si>
    <t>5720000 - 10860000 p</t>
  </si>
  <si>
    <t>1700000 - 2200000 p</t>
  </si>
  <si>
    <t>2623780 - 3219441 p</t>
  </si>
  <si>
    <t xml:space="preserve"> + (24 - 68)</t>
  </si>
  <si>
    <t>1500000 - 2500000 p</t>
  </si>
  <si>
    <t>1300000 - 1300000 p</t>
  </si>
  <si>
    <t xml:space="preserve">Garrulus glandarius </t>
  </si>
  <si>
    <t>93000 - 140000 p</t>
  </si>
  <si>
    <t>- (21 - 57)</t>
  </si>
  <si>
    <t>178000 - 407000 p</t>
  </si>
  <si>
    <t>30000 - 50000 p</t>
  </si>
  <si>
    <t>175648 - 269070 p</t>
  </si>
  <si>
    <t xml:space="preserve"> + ( - 50)</t>
  </si>
  <si>
    <t xml:space="preserve"> + (290 - 1469)</t>
  </si>
  <si>
    <t>32000 - 32000 p</t>
  </si>
  <si>
    <t xml:space="preserve">Parus caeruleus </t>
  </si>
  <si>
    <t>480000 - 670000 p</t>
  </si>
  <si>
    <t xml:space="preserve"> + (425 - 708)</t>
  </si>
  <si>
    <t>420000 - 973000 p</t>
  </si>
  <si>
    <t xml:space="preserve"> + (14 - 36)</t>
  </si>
  <si>
    <t xml:space="preserve"> + (24 - 50)</t>
  </si>
  <si>
    <t>100000 - 150000 p</t>
  </si>
  <si>
    <t>160716 - 171474 p</t>
  </si>
  <si>
    <t xml:space="preserve"> + (2 - 380)</t>
  </si>
  <si>
    <t xml:space="preserve"> + (7 - 150)</t>
  </si>
  <si>
    <t>235000 - 235000 p</t>
  </si>
  <si>
    <t xml:space="preserve">Phylloscopus collybita </t>
  </si>
  <si>
    <t>240000 - 350000 p</t>
  </si>
  <si>
    <t>+ (23 - 68)</t>
  </si>
  <si>
    <t xml:space="preserve"> - (9 - 33)</t>
  </si>
  <si>
    <t>166000 - 351000 p</t>
  </si>
  <si>
    <t xml:space="preserve"> + (66 - 108)</t>
  </si>
  <si>
    <t>500000 - 650000 p</t>
  </si>
  <si>
    <t>581838 - 927414 p</t>
  </si>
  <si>
    <t xml:space="preserve"> + ( - 86)</t>
  </si>
  <si>
    <t>500000 - 1000000 p</t>
  </si>
  <si>
    <t>300000 - 300000 p</t>
  </si>
  <si>
    <t xml:space="preserve">Scolopax rusticola </t>
  </si>
  <si>
    <t>150000 - 220000 p</t>
  </si>
  <si>
    <t>2006-2012</t>
  </si>
  <si>
    <t xml:space="preserve"> + (17 - 156)</t>
  </si>
  <si>
    <t>396000 - 774000 cmales</t>
  </si>
  <si>
    <t>30000 - 60000 cmales</t>
  </si>
  <si>
    <t>10925 - 104363 cmales</t>
  </si>
  <si>
    <t xml:space="preserve"> - (2 - 99)</t>
  </si>
  <si>
    <t>10000 - 20000 cmales</t>
  </si>
  <si>
    <t>2000 cmales</t>
  </si>
  <si>
    <t xml:space="preserve">Troglodytes troglodytes all others </t>
  </si>
  <si>
    <t>80000 - 140000 p</t>
  </si>
  <si>
    <t xml:space="preserve"> + (98 - 250)</t>
  </si>
  <si>
    <t>302000 - 689000 p</t>
  </si>
  <si>
    <t xml:space="preserve"> + (170 - 250)</t>
  </si>
  <si>
    <t>250000 - 300000 p</t>
  </si>
  <si>
    <t>319617 - 463008 p</t>
  </si>
  <si>
    <t xml:space="preserve"> + (11 - 57)</t>
  </si>
  <si>
    <t xml:space="preserve"> + (42 - 293)</t>
  </si>
  <si>
    <t>80000 - 150000 p</t>
  </si>
  <si>
    <t>130000 - 130000 p</t>
  </si>
  <si>
    <t xml:space="preserve">Turdus merula </t>
  </si>
  <si>
    <t>470000 - 590000 p</t>
  </si>
  <si>
    <t>+ (38 - 72)</t>
  </si>
  <si>
    <t xml:space="preserve"> + (210 - 301)</t>
  </si>
  <si>
    <t>1196000 - 2411000 p</t>
  </si>
  <si>
    <t xml:space="preserve"> + (28 - 45)</t>
  </si>
  <si>
    <t>300000 - 400000 p</t>
  </si>
  <si>
    <t>503112 - 643128 p</t>
  </si>
  <si>
    <t xml:space="preserve"> + (2 - 51)</t>
  </si>
  <si>
    <t xml:space="preserve"> + (150 - 433)</t>
  </si>
  <si>
    <t>250000 - 350000 p</t>
  </si>
  <si>
    <t>1700000 - 1700000 p</t>
  </si>
  <si>
    <t xml:space="preserve">Turdus viscivorus </t>
  </si>
  <si>
    <t>140000 - 230000 p</t>
  </si>
  <si>
    <t>+ (9 - 91)</t>
  </si>
  <si>
    <t xml:space="preserve"> + (177 - 388)</t>
  </si>
  <si>
    <t>248000 - 578000 p</t>
  </si>
  <si>
    <t xml:space="preserve"> + (40 - 75)</t>
  </si>
  <si>
    <t xml:space="preserve"> + (70 - 180)</t>
  </si>
  <si>
    <t>25000 - 35000 p</t>
  </si>
  <si>
    <t>27618 - 77143 p</t>
  </si>
  <si>
    <t>15000 - 25000 p</t>
  </si>
  <si>
    <t>15000 - 15000 p</t>
  </si>
  <si>
    <r>
      <t xml:space="preserve">Candidates - </t>
    </r>
    <r>
      <rPr>
        <b/>
        <i/>
        <sz val="11"/>
        <color theme="1"/>
        <rFont val="Calibri"/>
        <family val="2"/>
        <scheme val="minor"/>
      </rPr>
      <t>species which in one or more countries are declining &gt; 20 % (in short or long term)</t>
    </r>
  </si>
  <si>
    <t>In the following tabs you will find:</t>
  </si>
  <si>
    <t>Awareness indicators:</t>
  </si>
  <si>
    <t>Data Base:</t>
  </si>
  <si>
    <t>The total data base from where the Indicator-tab selects its data and where you could find more information on each species</t>
  </si>
  <si>
    <t>Candidates:</t>
  </si>
  <si>
    <t>The list of 12 species which are candidating to be 'Priority species' due to trends in population.</t>
  </si>
  <si>
    <t>Protection:</t>
  </si>
  <si>
    <t>Countries:</t>
  </si>
  <si>
    <t>How to navigate:</t>
  </si>
  <si>
    <t>For some species new scientific names are used. Find the old ones in collumn 'Alternative Scientific name'.</t>
  </si>
  <si>
    <t>Awareness indicators for the 85 forrest species (listed below) in six countries.</t>
  </si>
  <si>
    <t>Supplements:</t>
  </si>
  <si>
    <t>By using the provided sorting operations you could sort the list for instance alphabetically by name  (English or Scientific) or by Index-no., resulting in a list in the new systematic order (Fjelsaa et. al).</t>
  </si>
  <si>
    <t>*)</t>
  </si>
  <si>
    <r>
      <t xml:space="preserve">*) </t>
    </r>
    <r>
      <rPr>
        <i/>
        <sz val="11"/>
        <color theme="1"/>
        <rFont val="Calibri"/>
        <family val="2"/>
        <scheme val="minor"/>
      </rPr>
      <t>ssp. rossica</t>
    </r>
  </si>
  <si>
    <t xml:space="preserve"> ssp. rossica, explaining the high relative abundance</t>
  </si>
  <si>
    <r>
      <t xml:space="preserve">Species </t>
    </r>
    <r>
      <rPr>
        <i/>
        <sz val="11"/>
        <color theme="1"/>
        <rFont val="Calibri"/>
        <family val="2"/>
        <scheme val="minor"/>
      </rPr>
      <t>(alphabetic)</t>
    </r>
  </si>
  <si>
    <t>All year (if micro-res.)</t>
  </si>
  <si>
    <t>Microreserve</t>
  </si>
  <si>
    <t>The list of 23 species supplementing the original Swedish list of 'Priority species' (and reasons for supplementing)</t>
  </si>
  <si>
    <t>Data on area etc. of EU-27countries.</t>
  </si>
  <si>
    <t xml:space="preserve">Below you find a total list of the 85 species analysed organised systematically by Euring-number and to the right you find the the number of the lines in which the particular species are reported in the Awareness Indicator as well as in the databases (on species and protection) </t>
  </si>
  <si>
    <t>Actual protection, surroundings</t>
  </si>
  <si>
    <t>Actual additional protection, nest</t>
  </si>
  <si>
    <r>
      <rPr>
        <u/>
        <sz val="11"/>
        <color theme="0"/>
        <rFont val="Calibri"/>
        <family val="2"/>
        <scheme val="minor"/>
      </rPr>
      <t>&gt;</t>
    </r>
    <r>
      <rPr>
        <sz val="11"/>
        <color theme="0"/>
        <rFont val="Calibri"/>
        <family val="2"/>
        <scheme val="minor"/>
      </rPr>
      <t>1</t>
    </r>
  </si>
  <si>
    <r>
      <t xml:space="preserve">&lt;5 - </t>
    </r>
    <r>
      <rPr>
        <u/>
        <sz val="11"/>
        <color theme="0"/>
        <rFont val="Calibri"/>
        <family val="2"/>
        <scheme val="minor"/>
      </rPr>
      <t>&gt;</t>
    </r>
    <r>
      <rPr>
        <sz val="11"/>
        <color theme="0"/>
        <rFont val="Calibri"/>
        <family val="2"/>
        <scheme val="minor"/>
      </rPr>
      <t>3.3</t>
    </r>
  </si>
  <si>
    <r>
      <t xml:space="preserve">&lt;0.1 - </t>
    </r>
    <r>
      <rPr>
        <u/>
        <sz val="11"/>
        <color theme="0"/>
        <rFont val="Calibri"/>
        <family val="2"/>
        <scheme val="minor"/>
      </rPr>
      <t>&gt;</t>
    </r>
    <r>
      <rPr>
        <sz val="11"/>
        <color theme="0"/>
        <rFont val="Calibri"/>
        <family val="2"/>
        <scheme val="minor"/>
      </rPr>
      <t>0.01</t>
    </r>
  </si>
  <si>
    <r>
      <rPr>
        <u/>
        <sz val="11"/>
        <color theme="0"/>
        <rFont val="Calibri"/>
        <family val="2"/>
        <scheme val="minor"/>
      </rPr>
      <t>&gt;</t>
    </r>
    <r>
      <rPr>
        <sz val="11"/>
        <color theme="0"/>
        <rFont val="Calibri"/>
        <family val="2"/>
        <scheme val="minor"/>
      </rPr>
      <t>10</t>
    </r>
  </si>
  <si>
    <r>
      <rPr>
        <u/>
        <sz val="11"/>
        <color theme="0"/>
        <rFont val="Calibri"/>
        <family val="2"/>
        <scheme val="minor"/>
      </rPr>
      <t>&gt;</t>
    </r>
    <r>
      <rPr>
        <sz val="11"/>
        <color theme="0"/>
        <rFont val="Calibri"/>
        <family val="2"/>
        <scheme val="minor"/>
      </rPr>
      <t>2</t>
    </r>
  </si>
  <si>
    <t>≥ 4</t>
  </si>
  <si>
    <t>≥2</t>
  </si>
  <si>
    <r>
      <t>&lt;2-</t>
    </r>
    <r>
      <rPr>
        <sz val="11"/>
        <color theme="0"/>
        <rFont val="Calibri"/>
        <family val="2"/>
      </rPr>
      <t>≥</t>
    </r>
    <r>
      <rPr>
        <sz val="11"/>
        <color theme="0"/>
        <rFont val="Calibri"/>
        <family val="2"/>
        <scheme val="minor"/>
      </rPr>
      <t>1</t>
    </r>
  </si>
  <si>
    <r>
      <t>&lt;1-</t>
    </r>
    <r>
      <rPr>
        <sz val="11"/>
        <color theme="0"/>
        <rFont val="Calibri"/>
        <family val="2"/>
      </rPr>
      <t>≥</t>
    </r>
    <r>
      <rPr>
        <sz val="11"/>
        <color theme="0"/>
        <rFont val="Calibri"/>
        <family val="2"/>
        <scheme val="minor"/>
      </rPr>
      <t>0.4</t>
    </r>
  </si>
  <si>
    <r>
      <t xml:space="preserve">&lt;1 - </t>
    </r>
    <r>
      <rPr>
        <sz val="11"/>
        <color theme="0"/>
        <rFont val="Calibri"/>
        <family val="2"/>
      </rPr>
      <t>≥</t>
    </r>
    <r>
      <rPr>
        <sz val="11"/>
        <color theme="0"/>
        <rFont val="Calibri"/>
        <family val="2"/>
        <scheme val="minor"/>
      </rPr>
      <t>0.1</t>
    </r>
  </si>
  <si>
    <r>
      <t xml:space="preserve">&lt;0.1 - </t>
    </r>
    <r>
      <rPr>
        <sz val="11"/>
        <color theme="0"/>
        <rFont val="Calibri"/>
        <family val="2"/>
      </rPr>
      <t>≥</t>
    </r>
    <r>
      <rPr>
        <sz val="11"/>
        <color theme="0"/>
        <rFont val="Calibri"/>
        <family val="2"/>
        <scheme val="minor"/>
      </rPr>
      <t>0.01</t>
    </r>
  </si>
  <si>
    <r>
      <t xml:space="preserve">&lt;5 - </t>
    </r>
    <r>
      <rPr>
        <sz val="11"/>
        <color theme="0"/>
        <rFont val="Calibri"/>
        <family val="2"/>
      </rPr>
      <t>≥</t>
    </r>
    <r>
      <rPr>
        <sz val="11"/>
        <color theme="0"/>
        <rFont val="Calibri"/>
        <family val="2"/>
        <scheme val="minor"/>
      </rPr>
      <t>3.3</t>
    </r>
  </si>
  <si>
    <r>
      <t xml:space="preserve">&lt;5 - </t>
    </r>
    <r>
      <rPr>
        <sz val="11"/>
        <color theme="1"/>
        <rFont val="Calibri"/>
        <family val="2"/>
      </rPr>
      <t>≥</t>
    </r>
    <r>
      <rPr>
        <sz val="11"/>
        <color theme="1"/>
        <rFont val="Calibri"/>
        <family val="2"/>
        <scheme val="minor"/>
      </rPr>
      <t>3.3</t>
    </r>
  </si>
  <si>
    <t>EU-27/28</t>
  </si>
  <si>
    <t>&lt;0.5</t>
  </si>
  <si>
    <r>
      <t xml:space="preserve">&lt;1 - </t>
    </r>
    <r>
      <rPr>
        <sz val="11"/>
        <color theme="0"/>
        <rFont val="Calibri"/>
        <family val="2"/>
      </rPr>
      <t>≥</t>
    </r>
    <r>
      <rPr>
        <sz val="11"/>
        <color theme="0"/>
        <rFont val="Calibri"/>
        <family val="2"/>
        <scheme val="minor"/>
      </rPr>
      <t>0.5</t>
    </r>
  </si>
  <si>
    <r>
      <t xml:space="preserve">&lt;1 - </t>
    </r>
    <r>
      <rPr>
        <sz val="11"/>
        <color theme="1"/>
        <rFont val="Calibri"/>
        <family val="2"/>
      </rPr>
      <t>≥</t>
    </r>
    <r>
      <rPr>
        <sz val="11"/>
        <color theme="1"/>
        <rFont val="Calibri"/>
        <family val="2"/>
        <scheme val="minor"/>
      </rPr>
      <t>0.5</t>
    </r>
  </si>
  <si>
    <t>&lt;1 - ≥0.5</t>
  </si>
  <si>
    <t>&lt;2 - &gt;1</t>
  </si>
  <si>
    <r>
      <t xml:space="preserve">&lt;2 - </t>
    </r>
    <r>
      <rPr>
        <sz val="11"/>
        <color theme="0"/>
        <rFont val="Calibri"/>
        <family val="2"/>
      </rPr>
      <t>≥</t>
    </r>
    <r>
      <rPr>
        <sz val="11"/>
        <color theme="0"/>
        <rFont val="Calibri"/>
        <family val="2"/>
        <scheme val="minor"/>
      </rPr>
      <t>1</t>
    </r>
  </si>
  <si>
    <r>
      <t xml:space="preserve">Introduction - </t>
    </r>
    <r>
      <rPr>
        <b/>
        <i/>
        <sz val="11"/>
        <color theme="1"/>
        <rFont val="Calibri"/>
        <family val="2"/>
        <scheme val="minor"/>
      </rPr>
      <t xml:space="preserve">please see as well the introduction ppt explayning more details!
</t>
    </r>
    <r>
      <rPr>
        <b/>
        <sz val="11"/>
        <color theme="1"/>
        <rFont val="Calibri"/>
        <family val="2"/>
        <scheme val="minor"/>
      </rPr>
      <t xml:space="preserve">
</t>
    </r>
    <r>
      <rPr>
        <b/>
        <i/>
        <sz val="11"/>
        <color theme="1"/>
        <rFont val="Calibri"/>
        <family val="2"/>
        <scheme val="minor"/>
      </rPr>
      <t>Background:</t>
    </r>
    <r>
      <rPr>
        <b/>
        <sz val="11"/>
        <color theme="1"/>
        <rFont val="Calibri"/>
        <family val="2"/>
        <scheme val="minor"/>
      </rPr>
      <t xml:space="preserve">
</t>
    </r>
    <r>
      <rPr>
        <sz val="11"/>
        <color theme="1"/>
        <rFont val="Calibri"/>
        <family val="2"/>
        <scheme val="minor"/>
      </rPr>
      <t xml:space="preserve">These awareness indicators for forest birds are – by initiative from FSC-Sweden - developed by BirdLife-partners in six countries around the Baltic Sea with BirdLife-Estonia and DOF/BirdLife-Denmark as leads.
They should help FSC-Standard-developers in pointing out the most important species to be addressed by soft and hard measures in the standard revisions to come.
WHICH specific measures are still to be developed.
</t>
    </r>
  </si>
  <si>
    <t>Ranking of the awareness indicators</t>
  </si>
  <si>
    <t>Please be aware that in this tool a short term decline would not qualify for 'Very high awareness' on its own.</t>
  </si>
  <si>
    <t xml:space="preserve">The Red List-status is taken from the national Red List's respectively. DK, EE, FI and SE uses the IUCN-Red List categories while LV &amp; LT are using their own.
Population estimates are from EEA's Eionet database as reported by Memberstates (where 'Long Term' is approximately 1980-2011 and 'Short Term' is app. 1999-2011). Are to be updated in 2018/2019.
Rare-ness indicator is simply calculated by dividing the actual population into the amount of pairs which indicates rareness for that particular country (which for DK and EE would be 40 pairs, for LV and LT 60 pairs, for FI 300 pairs and for SE 400 pairs).
Average generation length is taken from BirdLife International 2004.
For each of the indicators it is indicated whether the awareness needed should be 'Very high', 'High', 'Basic+' or 'Basic' where 'Basic' means at least full filling the requiremnents of the Birds Directive while 'Very high' could be for instance protection (by law) of as well the nest(tree) as its surroundings in a distance of eventually several hundred meters (but where the meassures nedded should be adopted to every each of the species). Se below the ranking of the indicators.    
See all refrences at the Tab 'Data base' and see Tab 'Index' for instructions to how to navigate in the tool.
</t>
  </si>
  <si>
    <t>The database on protection of nests and surroundings for each species and each country (to be completed)</t>
  </si>
  <si>
    <t>Arctic Warbler</t>
  </si>
  <si>
    <t>Yes</t>
  </si>
  <si>
    <t>(Lekking area)</t>
  </si>
  <si>
    <t>13.33</t>
  </si>
  <si>
    <t>1.2</t>
  </si>
  <si>
    <t>0.001</t>
  </si>
  <si>
    <t>6.1</t>
  </si>
  <si>
    <t>70-4</t>
  </si>
  <si>
    <t>3.5</t>
  </si>
  <si>
    <t>2.6</t>
  </si>
  <si>
    <t>4.5</t>
  </si>
  <si>
    <t>2.5</t>
  </si>
  <si>
    <t>1.1</t>
  </si>
  <si>
    <t>8.1</t>
  </si>
  <si>
    <t>28.2</t>
  </si>
  <si>
    <t>0.2</t>
  </si>
  <si>
    <t>0.5</t>
  </si>
  <si>
    <t>3.4</t>
  </si>
  <si>
    <t>0.6</t>
  </si>
  <si>
    <t>0.1</t>
  </si>
  <si>
    <t>1.7</t>
  </si>
  <si>
    <t>15.2</t>
  </si>
  <si>
    <t>0.4</t>
  </si>
  <si>
    <t>8.5</t>
  </si>
  <si>
    <t>6.4</t>
  </si>
  <si>
    <t>23.2</t>
  </si>
  <si>
    <t>29.2</t>
  </si>
  <si>
    <t>23.8</t>
  </si>
  <si>
    <t>4.7</t>
  </si>
  <si>
    <t>13.6</t>
  </si>
  <si>
    <t>11.4</t>
  </si>
  <si>
    <t>31.2</t>
  </si>
  <si>
    <t>2.3</t>
  </si>
  <si>
    <t>5.1</t>
  </si>
  <si>
    <t>14.5</t>
  </si>
  <si>
    <t>0.9</t>
  </si>
  <si>
    <t>2.2</t>
  </si>
  <si>
    <t>3.2</t>
  </si>
  <si>
    <t>4.4</t>
  </si>
  <si>
    <t>2.8</t>
  </si>
  <si>
    <t>1.8</t>
  </si>
  <si>
    <t>7.4</t>
  </si>
  <si>
    <t>2.4</t>
  </si>
  <si>
    <t>0.8</t>
  </si>
  <si>
    <t>1.9</t>
  </si>
  <si>
    <t>31.8</t>
  </si>
  <si>
    <t>8.4</t>
  </si>
  <si>
    <r>
      <t>Error due to rare ssp. (</t>
    </r>
    <r>
      <rPr>
        <i/>
        <sz val="11"/>
        <color theme="1"/>
        <rFont val="Calibri"/>
        <family val="2"/>
        <scheme val="minor"/>
      </rPr>
      <t>rossica</t>
    </r>
    <r>
      <rPr>
        <sz val="11"/>
        <color theme="1"/>
        <rFont val="Calibri"/>
        <family val="2"/>
        <scheme val="minor"/>
      </rPr>
      <t xml:space="preserve">) in Estonia </t>
    </r>
  </si>
  <si>
    <t>+ (100 - 1,000)</t>
  </si>
  <si>
    <t xml:space="preserve"> + (1,025 - 1,025)</t>
  </si>
  <si>
    <t xml:space="preserve"> + (698 - 1,227)</t>
  </si>
  <si>
    <t xml:space="preserve"> + (685 - 1,430)</t>
  </si>
  <si>
    <t xml:space="preserve"> + (58,000 - 65,000)</t>
  </si>
  <si>
    <t xml:space="preserve"> + (703 - 1,053)</t>
  </si>
  <si>
    <t xml:space="preserve"> + (1,500 - 3,100)</t>
  </si>
  <si>
    <t xml:space="preserve"> + (2,900 - 3,233)</t>
  </si>
  <si>
    <t xml:space="preserve"> + (100 - 1,200)</t>
  </si>
  <si>
    <t xml:space="preserve"> + (296 - 3,109)</t>
  </si>
  <si>
    <t xml:space="preserve"> + (1 - 1,300)</t>
  </si>
  <si>
    <t xml:space="preserve"> + (1 - 1,787)</t>
  </si>
  <si>
    <t xml:space="preserve"> + (169 - 5,297)</t>
  </si>
  <si>
    <t xml:space="preserve"> + (2,300 - 2,500)</t>
  </si>
  <si>
    <t xml:space="preserve"> + (1,900 - 3,400)</t>
  </si>
  <si>
    <t xml:space="preserve"> + (2,900 - 3,600)</t>
  </si>
  <si>
    <t xml:space="preserve"> + (2,400 - 4,900)</t>
  </si>
  <si>
    <t xml:space="preserve"> + (1,700 - 2,900)</t>
  </si>
  <si>
    <t xml:space="preserve"> + (500 - 1,000)</t>
  </si>
  <si>
    <t xml:space="preserve"> + (650 - 1,150)</t>
  </si>
  <si>
    <t xml:space="preserve"> + (2,900 - 4,900)</t>
  </si>
  <si>
    <t xml:space="preserve"> + (800 - 1,200)</t>
  </si>
  <si>
    <t xml:space="preserve"> + (1,500 - 2,500)</t>
  </si>
  <si>
    <t xml:space="preserve"> + (3,000 - 3,500)</t>
  </si>
  <si>
    <t xml:space="preserve"> + (100 - 2,000)</t>
  </si>
  <si>
    <t xml:space="preserve"> + (2,000 - 10,000)</t>
  </si>
  <si>
    <t>+ (1,000 - 10,000)</t>
  </si>
  <si>
    <t>2,100 - 2,100 p</t>
  </si>
  <si>
    <t>23,000 - 23,000 p</t>
  </si>
  <si>
    <t>9,500 - 9,500 p</t>
  </si>
  <si>
    <t>1,000 - 1,000 p</t>
  </si>
  <si>
    <t>1,300,000 - 1,300,000 p</t>
  </si>
  <si>
    <t>32,000 - 32,000 p</t>
  </si>
  <si>
    <t>235,000 - 235,000 p</t>
  </si>
  <si>
    <t>300,000 - 300,000 p</t>
  </si>
  <si>
    <t>2,000 cmales</t>
  </si>
  <si>
    <t>130,000 - 130,000 p</t>
  </si>
  <si>
    <t>1,700,000 - 1,700,000 p</t>
  </si>
  <si>
    <t>15,000 - 15,000 p</t>
  </si>
  <si>
    <r>
      <rPr>
        <b/>
        <sz val="11"/>
        <color theme="1"/>
        <rFont val="Calibri"/>
        <family val="2"/>
        <scheme val="minor"/>
      </rPr>
      <t xml:space="preserve">When is a species of concerrvation concern?
</t>
    </r>
    <r>
      <rPr>
        <sz val="11"/>
        <color theme="1"/>
        <rFont val="Calibri"/>
        <family val="2"/>
        <scheme val="minor"/>
      </rPr>
      <t xml:space="preserve">According to the Birds Directive </t>
    </r>
    <r>
      <rPr>
        <i/>
        <sz val="11"/>
        <color theme="1"/>
        <rFont val="Calibri"/>
        <family val="2"/>
        <scheme val="minor"/>
      </rPr>
      <t>all</t>
    </r>
    <r>
      <rPr>
        <sz val="11"/>
        <color theme="1"/>
        <rFont val="Calibri"/>
        <family val="2"/>
        <scheme val="minor"/>
      </rPr>
      <t xml:space="preserve"> birds should be taken care of - also in forrestry. For instance deliberate destruction of, or damage to, their nests and eggs or removal of their nests are not allowed.
On top of this a broad register of species do need more awareness to avoid negative trends in their population nationally as well as internationally.
</t>
    </r>
    <r>
      <rPr>
        <b/>
        <sz val="11"/>
        <color theme="1"/>
        <rFont val="Calibri"/>
        <family val="2"/>
        <scheme val="minor"/>
      </rPr>
      <t xml:space="preserve">
</t>
    </r>
    <r>
      <rPr>
        <sz val="11"/>
        <color theme="1"/>
        <rFont val="Calibri"/>
        <family val="2"/>
        <scheme val="minor"/>
      </rPr>
      <t xml:space="preserve">The Sweedish authorities have for instance pointed out some 62 forrest species to be particulare aware of in forestry – the so called priority species.
Takes into consideration as well the international responsibility (IUCN-redlist, Annex I) as the local (national red list and trends in population). 
In using the same criterion in all six countries a total list of 85 species turns out.
</t>
    </r>
    <r>
      <rPr>
        <b/>
        <sz val="11"/>
        <color theme="1"/>
        <rFont val="Calibri"/>
        <family val="2"/>
        <scheme val="minor"/>
      </rPr>
      <t xml:space="preserve">
</t>
    </r>
    <r>
      <rPr>
        <b/>
        <i/>
        <sz val="11"/>
        <color theme="1"/>
        <rFont val="Calibri"/>
        <family val="2"/>
        <scheme val="minor"/>
      </rPr>
      <t>The following issues should be taken into consideration when managing forrest where those species occur:</t>
    </r>
    <r>
      <rPr>
        <sz val="11"/>
        <color theme="1"/>
        <rFont val="Calibri"/>
        <family val="2"/>
        <scheme val="minor"/>
      </rPr>
      <t xml:space="preserve">
The red list status internationally for each of the species (since birds don’t know borders (!))
The Annex I-status at the Birds Directive (since species adopted here always should be taken care of according to legislation – especialy if declining)
The relative abundance of each species in each country (if higher abundance than average then higher responsibility)
The red list status nationally
The trends in population (in short and long term) 
The rareness (depending on the size of actual population compared to the relative part of territorry in each country)
The generation length defined as the awarage age in which the particular species reproduces its self (since species with long generation length turns out to be more vulnerable than others)
As awareness indicator for international Red List-status is used the BLI SPEC-classification (reflecting Red List-status worldwide and for Europe the actual population trends as well). 
Anex I-status is taken from the Birds Directive and it is related to the national Long Term trend in population since countries should be more aware of Annex-I-species in decline than species which population are stabe ore increasing.
Relative abundance is simply calculated by dividing the specific country's share of EU-27 territorry into its share of the total EU-27 population of each species. (Sweeden for instance holds 10.19 % of the total territory and 60.1 % of the tottal EU-27-polupaltion of Osprey giving a relative abundance of 60.1/10.19 = 5.96 which means the Osprey is close to 6 times more abundant in Sweeden compared to the average of EU-27)
</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</si>
</sst>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quot;kr.&quot;\ * #,##0.00_ ;_ &quot;kr.&quot;\ * \-#,##0.00_ ;_ &quot;kr.&quot;\ * &quot;-&quot;??_ ;_ @_ "/>
    <numFmt numFmtId="43" formatCode="_ * #,##0.00_ ;_ * \-#,##0.00_ ;_ * &quot;-&quot;??_ ;_ @_ "/>
    <numFmt numFmtId="164" formatCode="0.000"/>
    <numFmt numFmtId="165" formatCode="0.0"/>
    <numFmt numFmtId="166" formatCode="0.0000"/>
    <numFmt numFmtId="167" formatCode="_ * #,##0.0_ ;_ * \-#,##0.0_ ;_ * &quot;-&quot;??_ ;_ @_ "/>
    <numFmt numFmtId="172" formatCode="_ * #,##0_ ;_ * \-#,##0_ ;_ * &quot;-&quot;??_ ;_ @_ "/>
  </numFmts>
  <fonts count="26" x14ac:knownFonts="1">
    <font>
      <sz val="11"/>
      <color theme="1"/>
      <name val="Calibri"/>
      <family val="2"/>
      <scheme val="minor"/>
    </font>
    <font>
      <sz val="11"/>
      <color rgb="FFFF0000"/>
      <name val="Calibri"/>
      <family val="2"/>
      <scheme val="minor"/>
    </font>
    <font>
      <i/>
      <sz val="11"/>
      <color theme="1"/>
      <name val="Calibri"/>
      <family val="2"/>
      <scheme val="minor"/>
    </font>
    <font>
      <sz val="11"/>
      <color theme="1"/>
      <name val="Calibri"/>
      <family val="2"/>
    </font>
    <font>
      <i/>
      <sz val="11"/>
      <color theme="1"/>
      <name val="Calibri"/>
      <family val="2"/>
    </font>
    <font>
      <sz val="11"/>
      <color theme="1"/>
      <name val="Calibri"/>
      <family val="2"/>
      <scheme val="minor"/>
    </font>
    <font>
      <sz val="11"/>
      <name val="Calibri"/>
      <family val="2"/>
    </font>
    <font>
      <u/>
      <sz val="11"/>
      <color theme="10"/>
      <name val="Calibri"/>
      <family val="2"/>
      <scheme val="minor"/>
    </font>
    <font>
      <sz val="11"/>
      <color rgb="FF9C6500"/>
      <name val="Calibri"/>
      <family val="2"/>
      <scheme val="minor"/>
    </font>
    <font>
      <b/>
      <sz val="11"/>
      <color theme="1"/>
      <name val="Calibri"/>
      <family val="2"/>
      <scheme val="minor"/>
    </font>
    <font>
      <u/>
      <sz val="11"/>
      <color theme="1"/>
      <name val="Calibri"/>
      <family val="2"/>
      <scheme val="minor"/>
    </font>
    <font>
      <sz val="11"/>
      <name val="Calibri"/>
      <family val="2"/>
      <scheme val="minor"/>
    </font>
    <font>
      <b/>
      <sz val="11"/>
      <color rgb="FF3F3F3F"/>
      <name val="Calibri"/>
      <family val="2"/>
      <scheme val="minor"/>
    </font>
    <font>
      <b/>
      <sz val="11"/>
      <color rgb="FFFA7D00"/>
      <name val="Calibri"/>
      <family val="2"/>
      <scheme val="minor"/>
    </font>
    <font>
      <sz val="11"/>
      <color theme="0"/>
      <name val="Calibri"/>
      <family val="2"/>
      <scheme val="minor"/>
    </font>
    <font>
      <b/>
      <i/>
      <sz val="11"/>
      <color theme="1"/>
      <name val="Calibri"/>
      <family val="2"/>
      <scheme val="minor"/>
    </font>
    <font>
      <b/>
      <sz val="11"/>
      <color rgb="FFFA7D00"/>
      <name val="Calibri"/>
      <family val="2"/>
    </font>
    <font>
      <b/>
      <sz val="11"/>
      <color rgb="FF3F3F3F"/>
      <name val="Calibri"/>
      <family val="2"/>
    </font>
    <font>
      <u/>
      <sz val="11"/>
      <color theme="0"/>
      <name val="Calibri"/>
      <family val="2"/>
      <scheme val="minor"/>
    </font>
    <font>
      <i/>
      <sz val="11"/>
      <color rgb="FFFF0000"/>
      <name val="Calibri"/>
      <family val="2"/>
      <scheme val="minor"/>
    </font>
    <font>
      <i/>
      <sz val="11"/>
      <name val="Calibri"/>
      <family val="2"/>
    </font>
    <font>
      <b/>
      <sz val="11"/>
      <color theme="1"/>
      <name val="Arial"/>
      <family val="2"/>
    </font>
    <font>
      <b/>
      <sz val="11"/>
      <color theme="1"/>
      <name val="Arial"/>
      <family val="2"/>
      <charset val="186"/>
    </font>
    <font>
      <b/>
      <i/>
      <sz val="11"/>
      <color theme="1"/>
      <name val="Calibri"/>
      <family val="2"/>
    </font>
    <font>
      <b/>
      <sz val="11"/>
      <color theme="1"/>
      <name val="Calibri"/>
      <family val="2"/>
    </font>
    <font>
      <sz val="11"/>
      <color theme="0"/>
      <name val="Calibri"/>
      <family val="2"/>
    </font>
  </fonts>
  <fills count="1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rgb="FFFFEB9C"/>
      </patternFill>
    </fill>
    <fill>
      <patternFill patternType="solid">
        <fgColor rgb="FF00B0F0"/>
        <bgColor indexed="64"/>
      </patternFill>
    </fill>
    <fill>
      <patternFill patternType="solid">
        <fgColor rgb="FF92D050"/>
        <bgColor indexed="64"/>
      </patternFill>
    </fill>
    <fill>
      <patternFill patternType="solid">
        <fgColor rgb="FFF2F2F2"/>
      </patternFill>
    </fill>
    <fill>
      <patternFill patternType="solid">
        <fgColor theme="5"/>
      </patternFill>
    </fill>
    <fill>
      <patternFill patternType="solid">
        <fgColor theme="5" tint="0.59999389629810485"/>
        <bgColor indexed="65"/>
      </patternFill>
    </fill>
    <fill>
      <patternFill patternType="solid">
        <fgColor rgb="FFF2F2F2"/>
        <bgColor rgb="FFFFFFFF"/>
      </patternFill>
    </fill>
    <fill>
      <patternFill patternType="solid">
        <fgColor theme="5" tint="0.39997558519241921"/>
        <bgColor indexed="65"/>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43" fontId="5"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7" fillId="0" borderId="0" applyNumberFormat="0" applyFill="0" applyBorder="0" applyAlignment="0" applyProtection="0"/>
    <xf numFmtId="0" fontId="8" fillId="8" borderId="0" applyNumberFormat="0" applyBorder="0" applyAlignment="0" applyProtection="0"/>
    <xf numFmtId="0" fontId="12" fillId="11" borderId="3" applyNumberFormat="0" applyAlignment="0" applyProtection="0"/>
    <xf numFmtId="0" fontId="13" fillId="11" borderId="2" applyNumberFormat="0" applyAlignment="0" applyProtection="0"/>
    <xf numFmtId="0" fontId="14" fillId="12" borderId="0" applyNumberFormat="0" applyBorder="0" applyAlignment="0" applyProtection="0"/>
    <xf numFmtId="0" fontId="5" fillId="13" borderId="0" applyNumberFormat="0" applyBorder="0" applyAlignment="0" applyProtection="0"/>
    <xf numFmtId="0" fontId="14" fillId="15" borderId="0" applyNumberFormat="0" applyBorder="0" applyAlignment="0" applyProtection="0"/>
  </cellStyleXfs>
  <cellXfs count="366">
    <xf numFmtId="0" fontId="0" fillId="0" borderId="0" xfId="0"/>
    <xf numFmtId="0" fontId="0" fillId="0" borderId="0" xfId="0"/>
    <xf numFmtId="0" fontId="0" fillId="0" borderId="0" xfId="0"/>
    <xf numFmtId="0" fontId="2"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vertical="center" wrapText="1"/>
    </xf>
    <xf numFmtId="0" fontId="0" fillId="0" borderId="0" xfId="0"/>
    <xf numFmtId="0" fontId="0" fillId="0" borderId="0" xfId="0"/>
    <xf numFmtId="0" fontId="0" fillId="0" borderId="0" xfId="0"/>
    <xf numFmtId="0" fontId="3" fillId="0" borderId="0" xfId="0" applyFont="1" applyFill="1" applyBorder="1"/>
    <xf numFmtId="0" fontId="0" fillId="0" borderId="0" xfId="0"/>
    <xf numFmtId="0" fontId="0" fillId="0" borderId="0" xfId="0" applyAlignment="1">
      <alignment vertical="center"/>
    </xf>
    <xf numFmtId="0" fontId="0" fillId="0" borderId="0" xfId="0" applyAlignment="1">
      <alignment horizontal="center"/>
    </xf>
    <xf numFmtId="0" fontId="3" fillId="0" borderId="0" xfId="0" applyFont="1" applyFill="1" applyBorder="1" applyAlignment="1">
      <alignment horizontal="center"/>
    </xf>
    <xf numFmtId="0" fontId="0" fillId="0" borderId="0" xfId="0" applyAlignment="1">
      <alignment vertical="top" wrapText="1"/>
    </xf>
    <xf numFmtId="0" fontId="0" fillId="0" borderId="0" xfId="0" applyAlignment="1">
      <alignment horizontal="left"/>
    </xf>
    <xf numFmtId="0" fontId="0" fillId="0" borderId="0" xfId="0" applyAlignment="1">
      <alignment horizontal="left" wrapText="1"/>
    </xf>
    <xf numFmtId="0" fontId="0" fillId="0" borderId="0" xfId="0" applyAlignment="1">
      <alignment horizontal="center" wrapText="1"/>
    </xf>
    <xf numFmtId="0" fontId="0" fillId="0" borderId="0" xfId="0" applyFont="1" applyFill="1" applyBorder="1" applyAlignment="1">
      <alignment horizontal="center" vertical="center" wrapText="1"/>
    </xf>
    <xf numFmtId="0" fontId="4" fillId="0" borderId="0" xfId="0" applyFont="1" applyFill="1" applyBorder="1"/>
    <xf numFmtId="49" fontId="0" fillId="0" borderId="0" xfId="0" applyNumberFormat="1" applyAlignment="1">
      <alignment horizontal="center"/>
    </xf>
    <xf numFmtId="0" fontId="0" fillId="0" borderId="0" xfId="0" applyAlignment="1">
      <alignment horizontal="left" wrapText="1"/>
    </xf>
    <xf numFmtId="0" fontId="1" fillId="0" borderId="0" xfId="0" applyFont="1" applyAlignment="1">
      <alignment horizontal="center"/>
    </xf>
    <xf numFmtId="0" fontId="5" fillId="5" borderId="0" xfId="5" applyAlignment="1">
      <alignment horizontal="center"/>
    </xf>
    <xf numFmtId="0" fontId="5" fillId="7" borderId="0" xfId="7" applyAlignment="1">
      <alignment horizontal="center"/>
    </xf>
    <xf numFmtId="0" fontId="5" fillId="6" borderId="0" xfId="6" applyAlignment="1">
      <alignment horizontal="center"/>
    </xf>
    <xf numFmtId="0" fontId="5" fillId="4" borderId="0" xfId="4" applyAlignment="1">
      <alignment horizontal="center"/>
    </xf>
    <xf numFmtId="0" fontId="7" fillId="0" borderId="0" xfId="8"/>
    <xf numFmtId="0" fontId="0" fillId="0" borderId="0" xfId="0" applyAlignment="1">
      <alignment wrapText="1"/>
    </xf>
    <xf numFmtId="0" fontId="7" fillId="0" borderId="0" xfId="8" applyAlignment="1">
      <alignment vertical="center"/>
    </xf>
    <xf numFmtId="0" fontId="2" fillId="0" borderId="0" xfId="0" applyFont="1" applyAlignment="1">
      <alignment vertical="center"/>
    </xf>
    <xf numFmtId="0" fontId="4" fillId="0" borderId="0" xfId="0" applyFont="1" applyFill="1" applyBorder="1" applyAlignment="1">
      <alignment vertical="center"/>
    </xf>
    <xf numFmtId="49" fontId="0" fillId="0" borderId="0" xfId="1" applyNumberFormat="1" applyFont="1" applyAlignment="1">
      <alignment horizontal="center"/>
    </xf>
    <xf numFmtId="0" fontId="0" fillId="0" borderId="0" xfId="0" applyAlignment="1">
      <alignment horizontal="center"/>
    </xf>
    <xf numFmtId="0" fontId="0" fillId="0" borderId="0" xfId="0" applyAlignment="1">
      <alignment horizontal="center"/>
    </xf>
    <xf numFmtId="49" fontId="0" fillId="0" borderId="0" xfId="0" applyNumberFormat="1"/>
    <xf numFmtId="0" fontId="1" fillId="0" borderId="0" xfId="0" applyFont="1"/>
    <xf numFmtId="0" fontId="8" fillId="8" borderId="0" xfId="9"/>
    <xf numFmtId="49" fontId="0" fillId="0" borderId="0" xfId="0" applyNumberFormat="1" applyAlignment="1">
      <alignment wrapText="1"/>
    </xf>
    <xf numFmtId="49" fontId="0" fillId="0" borderId="0" xfId="0" applyNumberFormat="1" applyAlignment="1">
      <alignment horizontal="left"/>
    </xf>
    <xf numFmtId="49" fontId="0" fillId="0" borderId="0" xfId="0" applyNumberFormat="1" applyAlignment="1">
      <alignment horizontal="left" wrapText="1"/>
    </xf>
    <xf numFmtId="49" fontId="0" fillId="0" borderId="0" xfId="0" applyNumberFormat="1" applyAlignment="1">
      <alignment vertical="center"/>
    </xf>
    <xf numFmtId="0" fontId="0" fillId="7" borderId="0" xfId="7" applyFont="1" applyAlignment="1">
      <alignment horizontal="center"/>
    </xf>
    <xf numFmtId="0" fontId="0" fillId="0" borderId="0" xfId="0" applyAlignment="1">
      <alignment horizontal="center"/>
    </xf>
    <xf numFmtId="0" fontId="0" fillId="2" borderId="0" xfId="2" applyFont="1" applyAlignment="1">
      <alignment horizontal="center"/>
    </xf>
    <xf numFmtId="0" fontId="9" fillId="0" borderId="0" xfId="0" applyFont="1"/>
    <xf numFmtId="0" fontId="0" fillId="3" borderId="0" xfId="3" applyFont="1" applyAlignment="1">
      <alignment horizontal="center"/>
    </xf>
    <xf numFmtId="0" fontId="11" fillId="0" borderId="0" xfId="0" applyFont="1" applyAlignment="1">
      <alignment horizontal="center"/>
    </xf>
    <xf numFmtId="0" fontId="3" fillId="0" borderId="0" xfId="0" applyFont="1" applyFill="1" applyBorder="1" applyAlignment="1">
      <alignment vertical="center"/>
    </xf>
    <xf numFmtId="0" fontId="0" fillId="0" borderId="0" xfId="0" applyAlignment="1">
      <alignment horizontal="center"/>
    </xf>
    <xf numFmtId="0" fontId="0" fillId="2" borderId="0" xfId="2" applyFont="1" applyAlignment="1">
      <alignment horizontal="center"/>
    </xf>
    <xf numFmtId="0" fontId="0" fillId="0" borderId="0" xfId="0" applyFont="1"/>
    <xf numFmtId="0" fontId="0" fillId="0" borderId="0" xfId="0" applyFont="1" applyAlignment="1">
      <alignment vertical="center"/>
    </xf>
    <xf numFmtId="0" fontId="0" fillId="0" borderId="0" xfId="0" applyAlignment="1">
      <alignment horizontal="center"/>
    </xf>
    <xf numFmtId="0" fontId="0" fillId="0" borderId="0" xfId="0" applyAlignment="1">
      <alignment horizontal="center"/>
    </xf>
    <xf numFmtId="0" fontId="5" fillId="7" borderId="0" xfId="7" applyAlignment="1">
      <alignment horizontal="center"/>
    </xf>
    <xf numFmtId="0" fontId="0" fillId="0" borderId="0" xfId="0" applyAlignment="1">
      <alignment horizontal="left" wrapText="1"/>
    </xf>
    <xf numFmtId="0" fontId="5" fillId="2" borderId="0" xfId="2" applyAlignment="1">
      <alignment horizontal="center"/>
    </xf>
    <xf numFmtId="0" fontId="5" fillId="3" borderId="0" xfId="3" applyAlignment="1">
      <alignment horizontal="center"/>
    </xf>
    <xf numFmtId="0" fontId="5" fillId="4" borderId="0" xfId="4" applyAlignment="1">
      <alignment horizontal="center"/>
    </xf>
    <xf numFmtId="0" fontId="5" fillId="5" borderId="0" xfId="5" applyAlignment="1">
      <alignment horizontal="center"/>
    </xf>
    <xf numFmtId="0" fontId="5" fillId="6" borderId="0" xfId="6" applyAlignment="1">
      <alignment horizontal="center"/>
    </xf>
    <xf numFmtId="0" fontId="0" fillId="0" borderId="0" xfId="0" applyAlignment="1">
      <alignment horizontal="left"/>
    </xf>
    <xf numFmtId="0" fontId="7" fillId="0" borderId="0" xfId="8" applyAlignment="1">
      <alignment horizontal="left" vertical="center"/>
    </xf>
    <xf numFmtId="0" fontId="0" fillId="0" borderId="0" xfId="0" applyAlignment="1">
      <alignment horizontal="center"/>
    </xf>
    <xf numFmtId="0" fontId="0" fillId="0" borderId="0" xfId="0" applyAlignment="1">
      <alignment wrapText="1"/>
    </xf>
    <xf numFmtId="0" fontId="0" fillId="0" borderId="0" xfId="0" applyFont="1" applyFill="1"/>
    <xf numFmtId="0" fontId="0" fillId="7" borderId="0" xfId="7" applyFont="1" applyAlignment="1">
      <alignment horizontal="center"/>
    </xf>
    <xf numFmtId="0" fontId="5" fillId="7" borderId="0" xfId="7" applyAlignment="1">
      <alignment horizontal="center"/>
    </xf>
    <xf numFmtId="0" fontId="5" fillId="2" borderId="0" xfId="2" applyAlignment="1">
      <alignment horizontal="center"/>
    </xf>
    <xf numFmtId="0" fontId="5" fillId="3" borderId="0" xfId="3" applyAlignment="1">
      <alignment horizontal="center"/>
    </xf>
    <xf numFmtId="0" fontId="5" fillId="4" borderId="0" xfId="4" applyAlignment="1">
      <alignment horizontal="center"/>
    </xf>
    <xf numFmtId="0" fontId="5" fillId="5" borderId="0" xfId="5" applyAlignment="1">
      <alignment horizontal="center"/>
    </xf>
    <xf numFmtId="0" fontId="5" fillId="6" borderId="0" xfId="6" applyAlignment="1">
      <alignment horizontal="center"/>
    </xf>
    <xf numFmtId="0" fontId="0" fillId="0" borderId="0" xfId="0" applyAlignment="1">
      <alignment horizontal="center"/>
    </xf>
    <xf numFmtId="0" fontId="0" fillId="2" borderId="0" xfId="2" applyFont="1" applyAlignment="1">
      <alignment horizontal="center"/>
    </xf>
    <xf numFmtId="164" fontId="0" fillId="0" borderId="0" xfId="0" applyNumberFormat="1" applyAlignment="1">
      <alignment horizontal="center"/>
    </xf>
    <xf numFmtId="2" fontId="0" fillId="0" borderId="0" xfId="0" applyNumberFormat="1" applyAlignment="1">
      <alignment horizontal="center"/>
    </xf>
    <xf numFmtId="165" fontId="0" fillId="0" borderId="0" xfId="0" applyNumberFormat="1" applyAlignment="1">
      <alignment horizontal="center"/>
    </xf>
    <xf numFmtId="1" fontId="0" fillId="0" borderId="0" xfId="0" applyNumberFormat="1" applyAlignment="1">
      <alignment horizontal="center"/>
    </xf>
    <xf numFmtId="166" fontId="0" fillId="0" borderId="0" xfId="0" applyNumberFormat="1" applyAlignment="1">
      <alignment horizontal="center"/>
    </xf>
    <xf numFmtId="0" fontId="0" fillId="2" borderId="0" xfId="2" applyFont="1"/>
    <xf numFmtId="0" fontId="5" fillId="3" borderId="0" xfId="3" applyAlignment="1"/>
    <xf numFmtId="0" fontId="5" fillId="4" borderId="0" xfId="4"/>
    <xf numFmtId="0" fontId="5" fillId="3" borderId="0" xfId="3"/>
    <xf numFmtId="0" fontId="0" fillId="4" borderId="0" xfId="4" applyFont="1" applyAlignment="1"/>
    <xf numFmtId="0" fontId="5" fillId="5" borderId="0" xfId="5" applyAlignment="1"/>
    <xf numFmtId="0" fontId="5" fillId="6" borderId="0" xfId="6" applyAlignment="1"/>
    <xf numFmtId="0" fontId="0" fillId="7" borderId="0" xfId="7" applyFont="1" applyAlignment="1"/>
    <xf numFmtId="0" fontId="5" fillId="7" borderId="0" xfId="7" applyAlignment="1"/>
    <xf numFmtId="0" fontId="5" fillId="5" borderId="0" xfId="5"/>
    <xf numFmtId="0" fontId="5" fillId="6" borderId="0" xfId="6"/>
    <xf numFmtId="0" fontId="5" fillId="7" borderId="0" xfId="7"/>
    <xf numFmtId="49" fontId="0" fillId="9" borderId="1" xfId="0" applyNumberFormat="1" applyFont="1" applyFill="1" applyBorder="1" applyAlignment="1">
      <alignment vertical="top"/>
    </xf>
    <xf numFmtId="49" fontId="0" fillId="10" borderId="1" xfId="0" applyNumberFormat="1" applyFont="1" applyFill="1" applyBorder="1" applyAlignment="1">
      <alignment vertical="top"/>
    </xf>
    <xf numFmtId="0" fontId="0" fillId="0" borderId="0" xfId="0" applyFill="1" applyBorder="1"/>
    <xf numFmtId="2" fontId="0" fillId="0" borderId="0" xfId="0" applyNumberFormat="1" applyFill="1" applyBorder="1" applyAlignment="1">
      <alignment horizontal="center"/>
    </xf>
    <xf numFmtId="0" fontId="0" fillId="0" borderId="1" xfId="0" applyBorder="1" applyAlignment="1">
      <alignment horizontal="center"/>
    </xf>
    <xf numFmtId="49" fontId="0" fillId="10" borderId="0" xfId="0" applyNumberFormat="1" applyFont="1" applyFill="1" applyBorder="1" applyAlignment="1">
      <alignment vertical="top"/>
    </xf>
    <xf numFmtId="49" fontId="0" fillId="10" borderId="0" xfId="0" applyNumberFormat="1" applyFont="1" applyFill="1" applyBorder="1" applyAlignment="1">
      <alignment horizontal="center" vertical="top"/>
    </xf>
    <xf numFmtId="49" fontId="0" fillId="9" borderId="0" xfId="0" applyNumberFormat="1" applyFont="1" applyFill="1" applyBorder="1" applyAlignment="1">
      <alignment vertical="top"/>
    </xf>
    <xf numFmtId="49" fontId="0" fillId="9" borderId="0" xfId="0" applyNumberFormat="1" applyFont="1" applyFill="1" applyBorder="1" applyAlignment="1">
      <alignment horizontal="center" vertical="top"/>
    </xf>
    <xf numFmtId="49" fontId="0" fillId="9" borderId="0" xfId="0" applyNumberFormat="1" applyFont="1" applyFill="1" applyBorder="1" applyAlignment="1">
      <alignment horizontal="right" vertical="top"/>
    </xf>
    <xf numFmtId="0" fontId="0" fillId="9" borderId="0" xfId="0" applyFont="1" applyFill="1" applyBorder="1" applyAlignment="1">
      <alignment vertical="top"/>
    </xf>
    <xf numFmtId="0" fontId="5" fillId="3" borderId="0" xfId="3" applyAlignment="1">
      <alignment horizontal="center"/>
    </xf>
    <xf numFmtId="0" fontId="0" fillId="0" borderId="0" xfId="0" applyAlignment="1">
      <alignment horizontal="left"/>
    </xf>
    <xf numFmtId="0" fontId="0" fillId="0" borderId="0" xfId="0" applyFont="1" applyAlignment="1">
      <alignment horizontal="left"/>
    </xf>
    <xf numFmtId="0" fontId="0" fillId="0" borderId="0" xfId="0" applyAlignment="1">
      <alignment horizontal="center"/>
    </xf>
    <xf numFmtId="0" fontId="0" fillId="0" borderId="0" xfId="0" applyAlignment="1">
      <alignment horizontal="left"/>
    </xf>
    <xf numFmtId="0" fontId="5" fillId="3" borderId="0" xfId="3" applyAlignment="1">
      <alignment horizontal="center"/>
    </xf>
    <xf numFmtId="0" fontId="0" fillId="0" borderId="0" xfId="0" applyAlignment="1">
      <alignment vertical="top"/>
    </xf>
    <xf numFmtId="0" fontId="9" fillId="0" borderId="0" xfId="0" applyFont="1" applyAlignment="1">
      <alignment horizontal="center"/>
    </xf>
    <xf numFmtId="0" fontId="0" fillId="0" borderId="0" xfId="0" applyAlignment="1">
      <alignment horizontal="center" vertical="top"/>
    </xf>
    <xf numFmtId="0" fontId="0" fillId="0" borderId="0" xfId="0" applyAlignment="1"/>
    <xf numFmtId="0" fontId="13" fillId="11" borderId="2" xfId="11"/>
    <xf numFmtId="0" fontId="10" fillId="0" borderId="0" xfId="0" applyFont="1" applyAlignment="1">
      <alignment horizontal="center"/>
    </xf>
    <xf numFmtId="0" fontId="13" fillId="11" borderId="2" xfId="11" applyAlignment="1">
      <alignment horizontal="center"/>
    </xf>
    <xf numFmtId="0" fontId="14" fillId="12" borderId="0" xfId="12"/>
    <xf numFmtId="0" fontId="14" fillId="12" borderId="0" xfId="12" applyAlignment="1">
      <alignment horizontal="center"/>
    </xf>
    <xf numFmtId="0" fontId="13" fillId="11" borderId="2" xfId="11" applyFont="1" applyAlignment="1">
      <alignment horizontal="center"/>
    </xf>
    <xf numFmtId="0" fontId="0" fillId="0" borderId="0" xfId="0" applyFont="1" applyAlignment="1">
      <alignment horizontal="center"/>
    </xf>
    <xf numFmtId="0" fontId="0" fillId="0" borderId="0" xfId="0" applyFont="1" applyAlignment="1">
      <alignment horizontal="center" vertical="top"/>
    </xf>
    <xf numFmtId="0" fontId="14" fillId="12" borderId="0" xfId="12" applyAlignment="1">
      <alignment horizontal="center" vertical="top"/>
    </xf>
    <xf numFmtId="0" fontId="9" fillId="0" borderId="0" xfId="0" applyFont="1" applyAlignment="1">
      <alignment horizontal="center"/>
    </xf>
    <xf numFmtId="0" fontId="5" fillId="13" borderId="0" xfId="13" applyAlignment="1">
      <alignment horizontal="center"/>
    </xf>
    <xf numFmtId="49" fontId="3" fillId="0" borderId="0" xfId="1" applyNumberFormat="1" applyFont="1" applyFill="1" applyBorder="1" applyAlignment="1">
      <alignment horizontal="center"/>
    </xf>
    <xf numFmtId="49" fontId="16" fillId="14" borderId="2" xfId="11" applyNumberFormat="1" applyFont="1" applyFill="1" applyBorder="1" applyAlignment="1">
      <alignment horizontal="center"/>
    </xf>
    <xf numFmtId="0" fontId="16" fillId="14" borderId="2" xfId="11" applyFont="1" applyFill="1" applyBorder="1" applyAlignment="1">
      <alignment horizontal="center"/>
    </xf>
    <xf numFmtId="0" fontId="17" fillId="14" borderId="3" xfId="10" applyFont="1" applyFill="1" applyBorder="1" applyAlignment="1">
      <alignment horizontal="center"/>
    </xf>
    <xf numFmtId="1" fontId="3" fillId="0" borderId="0" xfId="0" applyNumberFormat="1" applyFont="1" applyFill="1" applyBorder="1" applyAlignment="1">
      <alignment horizontal="center"/>
    </xf>
    <xf numFmtId="1" fontId="16" fillId="14" borderId="2" xfId="11" applyNumberFormat="1" applyFont="1" applyFill="1" applyBorder="1" applyAlignment="1">
      <alignment horizontal="center"/>
    </xf>
    <xf numFmtId="1" fontId="3" fillId="0" borderId="0" xfId="0" applyNumberFormat="1" applyFont="1" applyFill="1" applyBorder="1"/>
    <xf numFmtId="167" fontId="3" fillId="0" borderId="0" xfId="1" applyNumberFormat="1" applyFont="1" applyFill="1" applyBorder="1" applyAlignment="1">
      <alignment horizontal="center"/>
    </xf>
    <xf numFmtId="167" fontId="16" fillId="14" borderId="2" xfId="11" applyNumberFormat="1" applyFont="1" applyFill="1" applyBorder="1" applyAlignment="1">
      <alignment horizontal="center"/>
    </xf>
    <xf numFmtId="167" fontId="17" fillId="14" borderId="3" xfId="10" applyNumberFormat="1" applyFont="1" applyFill="1" applyBorder="1" applyAlignment="1">
      <alignment horizontal="center"/>
    </xf>
    <xf numFmtId="49" fontId="0" fillId="0" borderId="1" xfId="0" applyNumberFormat="1" applyFont="1" applyBorder="1" applyAlignment="1">
      <alignment vertical="top"/>
    </xf>
    <xf numFmtId="49" fontId="0" fillId="0" borderId="1" xfId="0" applyNumberFormat="1" applyFont="1" applyFill="1" applyBorder="1" applyAlignment="1">
      <alignment vertical="top"/>
    </xf>
    <xf numFmtId="49" fontId="0" fillId="0" borderId="0" xfId="0" applyNumberFormat="1" applyFont="1" applyAlignment="1">
      <alignment horizontal="center"/>
    </xf>
    <xf numFmtId="2" fontId="0" fillId="0" borderId="0" xfId="0" applyNumberFormat="1" applyFont="1" applyAlignment="1">
      <alignment horizontal="center"/>
    </xf>
    <xf numFmtId="49" fontId="0" fillId="0" borderId="1" xfId="0" applyNumberFormat="1" applyFont="1" applyFill="1" applyBorder="1" applyAlignment="1">
      <alignment horizontal="right" vertical="top"/>
    </xf>
    <xf numFmtId="0" fontId="3" fillId="0" borderId="0" xfId="0" applyFont="1" applyFill="1" applyBorder="1" applyAlignment="1">
      <alignment horizontal="left"/>
    </xf>
    <xf numFmtId="0" fontId="0" fillId="10" borderId="1" xfId="0" applyFont="1" applyFill="1" applyBorder="1" applyAlignment="1">
      <alignment vertical="top"/>
    </xf>
    <xf numFmtId="0" fontId="9" fillId="0" borderId="0" xfId="0" applyFont="1" applyAlignment="1">
      <alignment vertical="center"/>
    </xf>
    <xf numFmtId="49" fontId="3" fillId="0" borderId="0" xfId="0" applyNumberFormat="1" applyFont="1" applyFill="1" applyBorder="1" applyAlignment="1">
      <alignment horizontal="center"/>
    </xf>
    <xf numFmtId="1" fontId="2" fillId="0" borderId="0" xfId="0" applyNumberFormat="1" applyFont="1" applyAlignment="1">
      <alignment horizontal="center"/>
    </xf>
    <xf numFmtId="0" fontId="15" fillId="0" borderId="0" xfId="0" applyFont="1" applyAlignment="1">
      <alignment horizontal="center" vertical="center"/>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center" vertical="top"/>
    </xf>
    <xf numFmtId="0" fontId="13" fillId="11" borderId="2" xfId="11"/>
    <xf numFmtId="0" fontId="10" fillId="0" borderId="0" xfId="0" applyFont="1" applyAlignment="1">
      <alignment horizontal="center"/>
    </xf>
    <xf numFmtId="0" fontId="14" fillId="12" borderId="0" xfId="12" applyAlignment="1">
      <alignment horizontal="center"/>
    </xf>
    <xf numFmtId="0" fontId="0" fillId="0" borderId="0" xfId="0" applyFont="1" applyAlignment="1">
      <alignment horizontal="center"/>
    </xf>
    <xf numFmtId="0" fontId="14" fillId="12" borderId="0" xfId="12" applyAlignment="1">
      <alignment horizontal="center" vertical="top"/>
    </xf>
    <xf numFmtId="0" fontId="0" fillId="2" borderId="0" xfId="2" applyFont="1" applyAlignment="1">
      <alignment horizontal="center"/>
    </xf>
    <xf numFmtId="0" fontId="0" fillId="0" borderId="0" xfId="0" applyAlignment="1">
      <alignment horizontal="left"/>
    </xf>
    <xf numFmtId="0" fontId="0" fillId="0" borderId="0" xfId="0" applyAlignment="1">
      <alignment horizontal="center"/>
    </xf>
    <xf numFmtId="0" fontId="0" fillId="0" borderId="0" xfId="0" applyAlignment="1">
      <alignment wrapText="1"/>
    </xf>
    <xf numFmtId="11" fontId="0" fillId="0" borderId="0" xfId="0" applyNumberFormat="1" applyAlignment="1">
      <alignment horizontal="center"/>
    </xf>
    <xf numFmtId="0" fontId="11" fillId="0" borderId="0" xfId="0" applyFont="1"/>
    <xf numFmtId="0" fontId="0" fillId="0" borderId="1" xfId="0" applyFont="1" applyFill="1" applyBorder="1" applyAlignment="1">
      <alignment vertical="top"/>
    </xf>
    <xf numFmtId="0" fontId="0" fillId="0" borderId="1" xfId="0" applyFont="1" applyBorder="1" applyAlignment="1">
      <alignment vertical="top"/>
    </xf>
    <xf numFmtId="0" fontId="0" fillId="0" borderId="0" xfId="0" applyAlignment="1">
      <alignment horizontal="center"/>
    </xf>
    <xf numFmtId="0" fontId="0" fillId="0" borderId="0" xfId="0" applyAlignment="1">
      <alignment horizontal="left"/>
    </xf>
    <xf numFmtId="0" fontId="7" fillId="0" borderId="0" xfId="8" applyAlignment="1">
      <alignment horizontal="left" vertical="center"/>
    </xf>
    <xf numFmtId="0" fontId="0" fillId="0" borderId="0" xfId="0" applyAlignment="1">
      <alignment horizontal="left" wrapText="1"/>
    </xf>
    <xf numFmtId="0" fontId="5" fillId="3" borderId="0" xfId="3" applyAlignment="1">
      <alignment horizontal="center"/>
    </xf>
    <xf numFmtId="0" fontId="5" fillId="4" borderId="0" xfId="4" applyAlignment="1">
      <alignment horizontal="center"/>
    </xf>
    <xf numFmtId="0" fontId="5" fillId="5" borderId="0" xfId="5" applyAlignment="1">
      <alignment horizontal="center"/>
    </xf>
    <xf numFmtId="0" fontId="5" fillId="6" borderId="0" xfId="6" applyAlignment="1">
      <alignment horizontal="center"/>
    </xf>
    <xf numFmtId="0" fontId="0" fillId="0" borderId="0" xfId="0" applyAlignment="1">
      <alignment horizontal="center"/>
    </xf>
    <xf numFmtId="0" fontId="0" fillId="0" borderId="0" xfId="0" applyAlignment="1">
      <alignment wrapText="1"/>
    </xf>
    <xf numFmtId="0" fontId="19" fillId="0" borderId="0" xfId="0" applyFont="1"/>
    <xf numFmtId="0" fontId="0" fillId="0" borderId="0" xfId="0" applyAlignment="1">
      <alignment horizontal="center" vertical="center" wrapText="1"/>
    </xf>
    <xf numFmtId="0" fontId="0" fillId="0" borderId="0" xfId="0"/>
    <xf numFmtId="3" fontId="0" fillId="0" borderId="0" xfId="0" applyNumberFormat="1"/>
    <xf numFmtId="2" fontId="0" fillId="0" borderId="0" xfId="0" applyNumberFormat="1"/>
    <xf numFmtId="3" fontId="1" fillId="0" borderId="0" xfId="0" applyNumberFormat="1" applyFont="1"/>
    <xf numFmtId="2" fontId="1" fillId="0" borderId="0" xfId="0" applyNumberFormat="1" applyFont="1"/>
    <xf numFmtId="2" fontId="5" fillId="3" borderId="0" xfId="3" applyNumberFormat="1" applyAlignment="1">
      <alignment horizontal="center"/>
    </xf>
    <xf numFmtId="2" fontId="5" fillId="4" borderId="0" xfId="4" applyNumberFormat="1" applyAlignment="1">
      <alignment horizontal="center"/>
    </xf>
    <xf numFmtId="2" fontId="5" fillId="5" borderId="0" xfId="5" applyNumberFormat="1" applyAlignment="1">
      <alignment horizontal="center"/>
    </xf>
    <xf numFmtId="2" fontId="5" fillId="6" borderId="0" xfId="6" applyNumberFormat="1" applyAlignment="1">
      <alignment horizontal="center"/>
    </xf>
    <xf numFmtId="2" fontId="0" fillId="2" borderId="0" xfId="2" applyNumberFormat="1" applyFont="1" applyAlignment="1">
      <alignment horizontal="center"/>
    </xf>
    <xf numFmtId="0" fontId="0" fillId="0" borderId="0" xfId="0" applyAlignment="1">
      <alignment horizontal="left"/>
    </xf>
    <xf numFmtId="0" fontId="0" fillId="0" borderId="0" xfId="0" applyFont="1" applyAlignment="1">
      <alignment horizontal="left"/>
    </xf>
    <xf numFmtId="0" fontId="0" fillId="2" borderId="0" xfId="2" applyFont="1" applyAlignment="1">
      <alignment horizontal="left"/>
    </xf>
    <xf numFmtId="0" fontId="5" fillId="7" borderId="0" xfId="7" applyAlignment="1">
      <alignment horizontal="center"/>
    </xf>
    <xf numFmtId="0" fontId="0" fillId="0" borderId="0" xfId="0" applyAlignment="1">
      <alignment horizontal="center"/>
    </xf>
    <xf numFmtId="0" fontId="20" fillId="0" borderId="0" xfId="0" applyFont="1" applyFill="1" applyBorder="1"/>
    <xf numFmtId="0" fontId="0" fillId="0" borderId="0" xfId="0" applyFill="1" applyBorder="1" applyAlignment="1">
      <alignment horizontal="center"/>
    </xf>
    <xf numFmtId="0" fontId="0" fillId="0" borderId="1" xfId="0" applyFont="1" applyFill="1" applyBorder="1" applyAlignment="1">
      <alignment vertical="center"/>
    </xf>
    <xf numFmtId="49" fontId="0" fillId="0" borderId="0" xfId="0" applyNumberFormat="1" applyFill="1" applyBorder="1" applyAlignment="1">
      <alignment horizontal="center"/>
    </xf>
    <xf numFmtId="49" fontId="0" fillId="10" borderId="1" xfId="0" applyNumberFormat="1" applyFont="1" applyFill="1" applyBorder="1" applyAlignment="1">
      <alignment horizontal="right" vertical="top"/>
    </xf>
    <xf numFmtId="49" fontId="0" fillId="0" borderId="1" xfId="0" applyNumberFormat="1" applyFont="1" applyBorder="1" applyAlignment="1">
      <alignment horizontal="right" vertical="top"/>
    </xf>
    <xf numFmtId="49" fontId="0" fillId="9" borderId="1" xfId="0" applyNumberFormat="1" applyFont="1" applyFill="1" applyBorder="1" applyAlignment="1">
      <alignment horizontal="right" vertical="top"/>
    </xf>
    <xf numFmtId="166" fontId="0" fillId="0" borderId="0" xfId="0" applyNumberFormat="1" applyFont="1" applyAlignment="1">
      <alignment horizontal="center"/>
    </xf>
    <xf numFmtId="164" fontId="0" fillId="0" borderId="0" xfId="0" applyNumberFormat="1" applyFont="1" applyAlignment="1">
      <alignment horizontal="center"/>
    </xf>
    <xf numFmtId="1" fontId="0" fillId="0" borderId="0" xfId="0" applyNumberFormat="1" applyFont="1" applyAlignment="1">
      <alignment horizontal="center"/>
    </xf>
    <xf numFmtId="0" fontId="5" fillId="13" borderId="0" xfId="13"/>
    <xf numFmtId="2" fontId="0" fillId="0" borderId="0" xfId="0" applyNumberFormat="1" applyAlignment="1">
      <alignment horizontal="left"/>
    </xf>
    <xf numFmtId="1" fontId="0" fillId="0" borderId="0" xfId="0" applyNumberFormat="1" applyAlignment="1">
      <alignment horizontal="left"/>
    </xf>
    <xf numFmtId="0" fontId="0" fillId="0" borderId="0" xfId="0" applyAlignment="1">
      <alignment horizontal="center"/>
    </xf>
    <xf numFmtId="0" fontId="0" fillId="0" borderId="0" xfId="0" applyFont="1" applyAlignment="1">
      <alignment horizontal="left"/>
    </xf>
    <xf numFmtId="0" fontId="0" fillId="0" borderId="0" xfId="0" applyAlignment="1">
      <alignment horizontal="center"/>
    </xf>
    <xf numFmtId="0" fontId="0" fillId="0" borderId="0" xfId="0" applyAlignment="1">
      <alignment horizontal="center"/>
    </xf>
    <xf numFmtId="0" fontId="0" fillId="0" borderId="0" xfId="0" applyAlignment="1">
      <alignment horizontal="left"/>
    </xf>
    <xf numFmtId="0" fontId="14" fillId="15" borderId="0" xfId="14" applyAlignment="1">
      <alignment horizontal="center"/>
    </xf>
    <xf numFmtId="0" fontId="0" fillId="0" borderId="0" xfId="0" applyAlignment="1">
      <alignment horizontal="center"/>
    </xf>
    <xf numFmtId="0" fontId="0" fillId="0" borderId="0" xfId="0" applyAlignment="1">
      <alignment horizontal="left"/>
    </xf>
    <xf numFmtId="0" fontId="0" fillId="0" borderId="0" xfId="0" applyFont="1" applyAlignment="1">
      <alignment horizontal="left"/>
    </xf>
    <xf numFmtId="0" fontId="5" fillId="3" borderId="0" xfId="3" applyAlignment="1">
      <alignment horizontal="center"/>
    </xf>
    <xf numFmtId="0" fontId="9" fillId="0" borderId="0" xfId="0" applyFont="1" applyAlignment="1">
      <alignment horizontal="center"/>
    </xf>
    <xf numFmtId="0" fontId="11" fillId="0" borderId="0" xfId="0" applyFont="1" applyFill="1"/>
    <xf numFmtId="0" fontId="9" fillId="0" borderId="0" xfId="0" applyFont="1" applyAlignment="1">
      <alignment horizontal="center" vertical="center" wrapText="1"/>
    </xf>
    <xf numFmtId="0" fontId="9" fillId="0" borderId="0" xfId="0" applyFont="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xf>
    <xf numFmtId="49" fontId="0" fillId="0" borderId="1" xfId="0" applyNumberFormat="1" applyFont="1" applyFill="1" applyBorder="1" applyAlignment="1">
      <alignment horizontal="center" vertical="center"/>
    </xf>
    <xf numFmtId="49" fontId="0" fillId="0" borderId="1" xfId="0" applyNumberFormat="1" applyFont="1" applyFill="1" applyBorder="1" applyAlignment="1">
      <alignment horizontal="right" vertical="center"/>
    </xf>
    <xf numFmtId="0" fontId="0" fillId="0" borderId="1" xfId="0" applyFont="1" applyFill="1" applyBorder="1" applyAlignment="1">
      <alignment horizontal="center" vertical="top"/>
    </xf>
    <xf numFmtId="49" fontId="0" fillId="0" borderId="1" xfId="0" applyNumberFormat="1" applyFont="1" applyFill="1" applyBorder="1" applyAlignment="1">
      <alignment vertical="center"/>
    </xf>
    <xf numFmtId="0" fontId="0" fillId="3" borderId="1" xfId="3" applyFont="1" applyBorder="1" applyAlignment="1">
      <alignment vertical="top"/>
    </xf>
    <xf numFmtId="0" fontId="0" fillId="3" borderId="4" xfId="3" applyFont="1" applyBorder="1" applyAlignment="1">
      <alignment vertical="top"/>
    </xf>
    <xf numFmtId="0" fontId="11" fillId="3" borderId="4" xfId="3" applyFont="1" applyBorder="1" applyAlignment="1">
      <alignment vertical="top"/>
    </xf>
    <xf numFmtId="0" fontId="11" fillId="3" borderId="1" xfId="3" applyFont="1" applyBorder="1" applyAlignment="1">
      <alignment vertical="top"/>
    </xf>
    <xf numFmtId="0" fontId="0" fillId="3" borderId="1" xfId="3" applyFont="1" applyBorder="1"/>
    <xf numFmtId="0" fontId="9" fillId="0" borderId="1" xfId="0" applyFont="1" applyFill="1" applyBorder="1" applyAlignment="1">
      <alignment horizontal="left" vertical="center"/>
    </xf>
    <xf numFmtId="0" fontId="23" fillId="0" borderId="0" xfId="0" applyFont="1" applyFill="1" applyBorder="1"/>
    <xf numFmtId="0" fontId="24" fillId="0" borderId="0" xfId="0" applyFont="1" applyFill="1" applyBorder="1"/>
    <xf numFmtId="0" fontId="9" fillId="0" borderId="0" xfId="0" applyFont="1" applyAlignment="1">
      <alignment horizontal="left"/>
    </xf>
    <xf numFmtId="167" fontId="0" fillId="0" borderId="0" xfId="1" applyNumberFormat="1" applyFont="1" applyAlignment="1">
      <alignment horizontal="center"/>
    </xf>
    <xf numFmtId="0" fontId="0" fillId="0" borderId="0" xfId="0" applyAlignment="1">
      <alignment horizontal="center"/>
    </xf>
    <xf numFmtId="0" fontId="3" fillId="0" borderId="0" xfId="0" applyFont="1"/>
    <xf numFmtId="0" fontId="0" fillId="0" borderId="0" xfId="0" applyFont="1" applyFill="1" applyBorder="1" applyAlignment="1">
      <alignment horizontal="center"/>
    </xf>
    <xf numFmtId="0" fontId="0" fillId="0" borderId="0" xfId="0" applyAlignment="1">
      <alignment horizontal="left" vertical="top" wrapText="1"/>
    </xf>
    <xf numFmtId="0" fontId="9" fillId="0" borderId="0" xfId="0" applyFont="1" applyAlignment="1">
      <alignment horizontal="center"/>
    </xf>
    <xf numFmtId="0" fontId="0" fillId="0" borderId="0" xfId="0" applyAlignment="1">
      <alignment horizontal="left"/>
    </xf>
    <xf numFmtId="0" fontId="0" fillId="0" borderId="0" xfId="0" applyAlignment="1">
      <alignment horizontal="center"/>
    </xf>
    <xf numFmtId="0" fontId="15" fillId="0" borderId="0" xfId="0" applyFont="1"/>
    <xf numFmtId="0" fontId="9" fillId="0" borderId="0" xfId="0" applyFont="1" applyAlignment="1">
      <alignment horizontal="left" vertical="top" wrapText="1"/>
    </xf>
    <xf numFmtId="0" fontId="9"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center"/>
    </xf>
    <xf numFmtId="0" fontId="9" fillId="0" borderId="0" xfId="0" applyFont="1" applyAlignment="1">
      <alignment horizontal="center"/>
    </xf>
    <xf numFmtId="0" fontId="9" fillId="0" borderId="0" xfId="0" applyFont="1" applyAlignment="1">
      <alignment horizontal="left" wrapText="1"/>
    </xf>
    <xf numFmtId="0" fontId="9" fillId="0" borderId="0" xfId="0" applyFont="1" applyAlignment="1">
      <alignment horizontal="left"/>
    </xf>
    <xf numFmtId="0" fontId="0" fillId="0" borderId="0" xfId="0" applyFont="1" applyAlignment="1">
      <alignment horizontal="left" vertical="top" wrapText="1"/>
    </xf>
    <xf numFmtId="0" fontId="0" fillId="0" borderId="0" xfId="0" applyFont="1" applyAlignment="1">
      <alignment horizontal="left"/>
    </xf>
    <xf numFmtId="0" fontId="5" fillId="7" borderId="0" xfId="7" applyAlignment="1">
      <alignment horizontal="center" wrapText="1"/>
    </xf>
    <xf numFmtId="0" fontId="0" fillId="0" borderId="0" xfId="0" applyAlignment="1">
      <alignment horizontal="left"/>
    </xf>
    <xf numFmtId="0" fontId="8" fillId="8" borderId="0" xfId="9" applyAlignment="1">
      <alignment horizontal="center"/>
    </xf>
    <xf numFmtId="0" fontId="0" fillId="2" borderId="0" xfId="2" applyFont="1" applyAlignment="1">
      <alignment horizontal="center"/>
    </xf>
    <xf numFmtId="0" fontId="0" fillId="0" borderId="0" xfId="0" applyAlignment="1">
      <alignment horizontal="left" vertical="center" wrapText="1"/>
    </xf>
    <xf numFmtId="0" fontId="5" fillId="3" borderId="0" xfId="3" applyAlignment="1">
      <alignment horizontal="center"/>
    </xf>
    <xf numFmtId="0" fontId="7" fillId="0" borderId="0" xfId="8" applyAlignment="1">
      <alignment horizontal="left" vertical="center"/>
    </xf>
    <xf numFmtId="0" fontId="5" fillId="4" borderId="0" xfId="4" applyAlignment="1">
      <alignment horizontal="center"/>
    </xf>
    <xf numFmtId="0" fontId="5" fillId="7" borderId="0" xfId="7" applyAlignment="1">
      <alignment horizontal="center"/>
    </xf>
    <xf numFmtId="0" fontId="5" fillId="5" borderId="0" xfId="5" applyAlignment="1">
      <alignment horizontal="center"/>
    </xf>
    <xf numFmtId="0" fontId="5" fillId="6" borderId="0" xfId="6" applyAlignment="1">
      <alignment horizontal="center"/>
    </xf>
    <xf numFmtId="0" fontId="0" fillId="0" borderId="0" xfId="0" applyAlignment="1">
      <alignment horizontal="center"/>
    </xf>
    <xf numFmtId="0" fontId="0" fillId="0" borderId="0" xfId="0" applyAlignment="1">
      <alignment wrapText="1"/>
    </xf>
    <xf numFmtId="0" fontId="0" fillId="0" borderId="0" xfId="0" quotePrefix="1" applyAlignment="1">
      <alignment horizontal="left" vertical="center" wrapText="1"/>
    </xf>
    <xf numFmtId="0" fontId="0" fillId="2" borderId="0" xfId="2" applyFont="1" applyAlignment="1">
      <alignment horizontal="left"/>
    </xf>
    <xf numFmtId="0" fontId="0" fillId="0" borderId="1" xfId="0" applyFont="1" applyFill="1" applyBorder="1" applyAlignment="1">
      <alignment horizontal="center" vertical="center"/>
    </xf>
    <xf numFmtId="0" fontId="21" fillId="0" borderId="1" xfId="0" applyFont="1" applyFill="1" applyBorder="1" applyAlignment="1">
      <alignment horizontal="left" vertical="center"/>
    </xf>
    <xf numFmtId="0" fontId="22" fillId="0" borderId="5" xfId="0" applyFont="1" applyFill="1" applyBorder="1" applyAlignment="1"/>
    <xf numFmtId="0" fontId="0" fillId="0" borderId="6" xfId="0" applyBorder="1" applyAlignment="1"/>
    <xf numFmtId="0" fontId="0" fillId="0" borderId="7" xfId="0" applyBorder="1" applyAlignment="1"/>
    <xf numFmtId="0" fontId="21" fillId="0" borderId="5" xfId="0" applyFont="1" applyFill="1" applyBorder="1" applyAlignment="1">
      <alignment horizontal="left" vertical="center"/>
    </xf>
    <xf numFmtId="0" fontId="21" fillId="0" borderId="6" xfId="0" applyFont="1" applyFill="1" applyBorder="1" applyAlignment="1">
      <alignment horizontal="left" vertical="center"/>
    </xf>
    <xf numFmtId="0" fontId="21" fillId="0" borderId="7" xfId="0" applyFont="1" applyFill="1" applyBorder="1" applyAlignment="1">
      <alignment horizontal="left" vertical="center"/>
    </xf>
    <xf numFmtId="0" fontId="22" fillId="0" borderId="1" xfId="0" applyFont="1" applyFill="1" applyBorder="1" applyAlignment="1">
      <alignment horizontal="left" vertical="center"/>
    </xf>
    <xf numFmtId="0" fontId="0" fillId="0" borderId="1" xfId="0" applyFont="1" applyFill="1" applyBorder="1" applyAlignment="1">
      <alignment vertical="center"/>
    </xf>
    <xf numFmtId="0" fontId="15" fillId="2" borderId="0" xfId="2" applyFont="1" applyAlignment="1">
      <alignment horizontal="center"/>
    </xf>
    <xf numFmtId="0" fontId="5" fillId="2" borderId="0" xfId="2" applyAlignment="1">
      <alignment horizontal="center"/>
    </xf>
    <xf numFmtId="43" fontId="0" fillId="0" borderId="0" xfId="1" applyFont="1" applyAlignment="1">
      <alignment horizontal="center"/>
    </xf>
    <xf numFmtId="172" fontId="0" fillId="2" borderId="0" xfId="1" applyNumberFormat="1" applyFont="1" applyFill="1" applyAlignment="1">
      <alignment horizontal="center"/>
    </xf>
    <xf numFmtId="172" fontId="0" fillId="0" borderId="0" xfId="1" applyNumberFormat="1" applyFont="1" applyAlignment="1">
      <alignment horizontal="center"/>
    </xf>
    <xf numFmtId="172" fontId="0" fillId="0" borderId="0" xfId="1" applyNumberFormat="1" applyFont="1"/>
    <xf numFmtId="172" fontId="0" fillId="0" borderId="0" xfId="1" applyNumberFormat="1" applyFont="1" applyAlignment="1">
      <alignment horizontal="left"/>
    </xf>
    <xf numFmtId="172" fontId="0" fillId="0" borderId="0" xfId="1" applyNumberFormat="1" applyFont="1" applyAlignment="1">
      <alignment vertical="center"/>
    </xf>
    <xf numFmtId="172" fontId="0" fillId="0" borderId="0" xfId="1" applyNumberFormat="1" applyFont="1" applyAlignment="1">
      <alignment wrapText="1"/>
    </xf>
    <xf numFmtId="172" fontId="0" fillId="0" borderId="1" xfId="1" applyNumberFormat="1" applyFont="1" applyBorder="1" applyAlignment="1">
      <alignment horizontal="center" vertical="center"/>
    </xf>
    <xf numFmtId="172" fontId="6" fillId="0" borderId="0" xfId="1" applyNumberFormat="1" applyFont="1" applyFill="1" applyBorder="1" applyAlignment="1">
      <alignment horizontal="center"/>
    </xf>
    <xf numFmtId="172" fontId="5" fillId="3" borderId="0" xfId="1" applyNumberFormat="1" applyFill="1" applyAlignment="1">
      <alignment horizontal="center"/>
    </xf>
    <xf numFmtId="172" fontId="0" fillId="0" borderId="1" xfId="1" applyNumberFormat="1" applyFont="1" applyBorder="1" applyAlignment="1">
      <alignment vertical="center"/>
    </xf>
    <xf numFmtId="172" fontId="0" fillId="0" borderId="0" xfId="1" applyNumberFormat="1" applyFont="1" applyFill="1" applyBorder="1" applyAlignment="1">
      <alignment horizontal="center"/>
    </xf>
    <xf numFmtId="172" fontId="5" fillId="4" borderId="0" xfId="1" applyNumberFormat="1" applyFill="1" applyAlignment="1">
      <alignment horizontal="center"/>
    </xf>
    <xf numFmtId="172" fontId="11" fillId="0" borderId="0" xfId="1" applyNumberFormat="1" applyFont="1" applyAlignment="1">
      <alignment horizontal="center"/>
    </xf>
    <xf numFmtId="172" fontId="0" fillId="0" borderId="0" xfId="1" applyNumberFormat="1" applyFont="1" applyAlignment="1">
      <alignment horizontal="left" wrapText="1"/>
    </xf>
    <xf numFmtId="172" fontId="7" fillId="0" borderId="0" xfId="1" applyNumberFormat="1" applyFont="1" applyAlignment="1">
      <alignment horizontal="left" vertical="center"/>
    </xf>
    <xf numFmtId="172" fontId="5" fillId="5" borderId="0" xfId="1" applyNumberFormat="1" applyFill="1" applyAlignment="1">
      <alignment horizontal="center"/>
    </xf>
    <xf numFmtId="172" fontId="0" fillId="0" borderId="1" xfId="1" applyNumberFormat="1" applyFont="1" applyFill="1" applyBorder="1" applyAlignment="1">
      <alignment vertical="center"/>
    </xf>
    <xf numFmtId="172" fontId="5" fillId="6" borderId="0" xfId="1" applyNumberFormat="1" applyFill="1" applyAlignment="1">
      <alignment horizontal="center"/>
    </xf>
    <xf numFmtId="172" fontId="0" fillId="0" borderId="0" xfId="1" applyNumberFormat="1" applyFont="1" applyAlignment="1">
      <alignment horizontal="right"/>
    </xf>
    <xf numFmtId="2" fontId="0" fillId="0" borderId="0" xfId="1" applyNumberFormat="1" applyFont="1" applyAlignment="1">
      <alignment horizontal="center"/>
    </xf>
    <xf numFmtId="44" fontId="0" fillId="0" borderId="0" xfId="0" applyNumberFormat="1" applyAlignment="1">
      <alignment horizontal="center"/>
    </xf>
    <xf numFmtId="44" fontId="5" fillId="6" borderId="0" xfId="6" applyNumberFormat="1" applyAlignment="1">
      <alignment horizontal="center"/>
    </xf>
    <xf numFmtId="44" fontId="0" fillId="0" borderId="0" xfId="0" applyNumberFormat="1"/>
    <xf numFmtId="44" fontId="0" fillId="0" borderId="0" xfId="0" applyNumberFormat="1" applyAlignment="1">
      <alignment horizontal="left"/>
    </xf>
    <xf numFmtId="44" fontId="0" fillId="0" borderId="0" xfId="0" applyNumberFormat="1" applyAlignment="1">
      <alignment horizontal="left" wrapText="1"/>
    </xf>
    <xf numFmtId="44" fontId="0" fillId="0" borderId="0" xfId="0" applyNumberFormat="1" applyAlignment="1">
      <alignment wrapText="1"/>
    </xf>
    <xf numFmtId="0" fontId="0" fillId="0" borderId="0" xfId="0" applyNumberFormat="1" applyAlignment="1">
      <alignment horizontal="center"/>
    </xf>
    <xf numFmtId="0" fontId="5" fillId="4" borderId="0" xfId="1" applyNumberFormat="1" applyFill="1" applyAlignment="1">
      <alignment horizontal="center"/>
    </xf>
    <xf numFmtId="0" fontId="0" fillId="0" borderId="0" xfId="1" applyNumberFormat="1" applyFont="1" applyAlignment="1">
      <alignment horizontal="center"/>
    </xf>
    <xf numFmtId="0" fontId="0" fillId="0" borderId="0" xfId="1" applyNumberFormat="1" applyFont="1" applyBorder="1" applyAlignment="1">
      <alignment vertical="top"/>
    </xf>
    <xf numFmtId="0" fontId="0" fillId="0" borderId="0" xfId="1" applyNumberFormat="1" applyFont="1"/>
    <xf numFmtId="0" fontId="0" fillId="0" borderId="0" xfId="1" applyNumberFormat="1" applyFont="1" applyAlignment="1">
      <alignment horizontal="left" wrapText="1"/>
    </xf>
    <xf numFmtId="0" fontId="0" fillId="0" borderId="0" xfId="1" applyNumberFormat="1" applyFont="1" applyAlignment="1">
      <alignment wrapText="1"/>
    </xf>
    <xf numFmtId="0" fontId="7" fillId="0" borderId="0" xfId="1" applyNumberFormat="1" applyFont="1" applyAlignment="1">
      <alignment horizontal="left" vertical="center"/>
    </xf>
    <xf numFmtId="165" fontId="0" fillId="0" borderId="0" xfId="1" applyNumberFormat="1" applyFont="1" applyAlignment="1">
      <alignment horizontal="center"/>
    </xf>
    <xf numFmtId="164" fontId="0" fillId="0" borderId="0" xfId="1" applyNumberFormat="1" applyFont="1" applyAlignment="1">
      <alignment horizontal="center"/>
    </xf>
    <xf numFmtId="165" fontId="0" fillId="0" borderId="0" xfId="0" applyNumberFormat="1" applyFill="1" applyBorder="1"/>
    <xf numFmtId="49" fontId="0" fillId="2" borderId="0" xfId="1" applyNumberFormat="1" applyFont="1" applyFill="1" applyAlignment="1">
      <alignment horizontal="center"/>
    </xf>
    <xf numFmtId="49" fontId="0" fillId="10" borderId="0" xfId="1" applyNumberFormat="1" applyFont="1" applyFill="1" applyBorder="1" applyAlignment="1">
      <alignment vertical="top"/>
    </xf>
    <xf numFmtId="49" fontId="0" fillId="10" borderId="1" xfId="1" applyNumberFormat="1" applyFont="1" applyFill="1" applyBorder="1" applyAlignment="1">
      <alignment vertical="top"/>
    </xf>
    <xf numFmtId="49" fontId="0" fillId="9" borderId="0" xfId="1" applyNumberFormat="1" applyFont="1" applyFill="1" applyBorder="1" applyAlignment="1">
      <alignment horizontal="center" vertical="top"/>
    </xf>
    <xf numFmtId="49" fontId="0" fillId="10" borderId="0" xfId="1" applyNumberFormat="1" applyFont="1" applyFill="1" applyBorder="1" applyAlignment="1">
      <alignment horizontal="center" vertical="top"/>
    </xf>
    <xf numFmtId="49" fontId="0" fillId="9" borderId="0" xfId="1" applyNumberFormat="1" applyFont="1" applyFill="1" applyBorder="1" applyAlignment="1">
      <alignment vertical="top"/>
    </xf>
    <xf numFmtId="49" fontId="0" fillId="9" borderId="1" xfId="1" applyNumberFormat="1" applyFont="1" applyFill="1" applyBorder="1" applyAlignment="1">
      <alignment vertical="top"/>
    </xf>
    <xf numFmtId="49" fontId="0" fillId="0" borderId="1" xfId="1" applyNumberFormat="1" applyFont="1" applyBorder="1" applyAlignment="1">
      <alignment horizontal="center"/>
    </xf>
    <xf numFmtId="49" fontId="0" fillId="0" borderId="0" xfId="1" applyNumberFormat="1" applyFont="1"/>
    <xf numFmtId="49" fontId="0" fillId="0" borderId="0" xfId="1" applyNumberFormat="1" applyFont="1" applyAlignment="1">
      <alignment horizontal="left"/>
    </xf>
    <xf numFmtId="49" fontId="0" fillId="0" borderId="0" xfId="1" applyNumberFormat="1" applyFont="1" applyAlignment="1">
      <alignment vertical="center"/>
    </xf>
    <xf numFmtId="49" fontId="0" fillId="0" borderId="0" xfId="1" applyNumberFormat="1" applyFont="1" applyAlignment="1">
      <alignment wrapText="1"/>
    </xf>
    <xf numFmtId="49" fontId="0" fillId="2" borderId="0" xfId="2" applyNumberFormat="1" applyFont="1" applyAlignment="1">
      <alignment horizontal="center"/>
    </xf>
    <xf numFmtId="49" fontId="0" fillId="0" borderId="1" xfId="0" applyNumberFormat="1" applyBorder="1" applyAlignment="1">
      <alignment horizontal="center"/>
    </xf>
    <xf numFmtId="49" fontId="5" fillId="3" borderId="0" xfId="3" applyNumberFormat="1" applyAlignment="1">
      <alignment horizontal="center"/>
    </xf>
    <xf numFmtId="49" fontId="5" fillId="3" borderId="0" xfId="3" applyNumberFormat="1" applyAlignment="1">
      <alignment horizontal="center"/>
    </xf>
    <xf numFmtId="49" fontId="5" fillId="4" borderId="0" xfId="4" applyNumberFormat="1" applyAlignment="1">
      <alignment horizontal="center"/>
    </xf>
    <xf numFmtId="49" fontId="5" fillId="4" borderId="0" xfId="4" applyNumberFormat="1" applyAlignment="1">
      <alignment horizontal="center"/>
    </xf>
    <xf numFmtId="49" fontId="11" fillId="0" borderId="0" xfId="0" applyNumberFormat="1" applyFont="1" applyAlignment="1">
      <alignment horizontal="center"/>
    </xf>
    <xf numFmtId="49" fontId="7" fillId="0" borderId="0" xfId="8" applyNumberFormat="1" applyAlignment="1">
      <alignment horizontal="left" vertical="center"/>
    </xf>
    <xf numFmtId="49" fontId="5" fillId="5" borderId="0" xfId="5" applyNumberFormat="1" applyAlignment="1">
      <alignment horizontal="center"/>
    </xf>
    <xf numFmtId="49" fontId="5" fillId="5" borderId="0" xfId="5" applyNumberFormat="1" applyAlignment="1">
      <alignment horizontal="center"/>
    </xf>
    <xf numFmtId="49" fontId="5" fillId="6" borderId="0" xfId="6" applyNumberFormat="1" applyAlignment="1">
      <alignment horizontal="center"/>
    </xf>
    <xf numFmtId="49" fontId="5" fillId="6" borderId="0" xfId="6" applyNumberFormat="1" applyAlignment="1">
      <alignment horizontal="center"/>
    </xf>
    <xf numFmtId="49" fontId="5" fillId="7" borderId="0" xfId="7" applyNumberFormat="1" applyAlignment="1">
      <alignment horizontal="center"/>
    </xf>
    <xf numFmtId="49" fontId="5" fillId="7" borderId="0" xfId="7" applyNumberFormat="1" applyAlignment="1">
      <alignment horizontal="center"/>
    </xf>
    <xf numFmtId="165" fontId="0" fillId="0" borderId="0" xfId="0" applyNumberFormat="1" applyFont="1" applyAlignment="1">
      <alignment horizontal="center"/>
    </xf>
    <xf numFmtId="49" fontId="0" fillId="2" borderId="0" xfId="2" applyNumberFormat="1" applyFont="1" applyAlignment="1">
      <alignment horizontal="center"/>
    </xf>
    <xf numFmtId="172" fontId="2" fillId="0" borderId="0" xfId="1" applyNumberFormat="1" applyFont="1"/>
    <xf numFmtId="172" fontId="13" fillId="11" borderId="2" xfId="1" applyNumberFormat="1" applyFont="1" applyFill="1" applyBorder="1" applyAlignment="1">
      <alignment horizontal="center"/>
    </xf>
    <xf numFmtId="172" fontId="10" fillId="0" borderId="0" xfId="1" applyNumberFormat="1" applyFont="1" applyAlignment="1">
      <alignment horizontal="center"/>
    </xf>
  </cellXfs>
  <cellStyles count="15">
    <cellStyle name="20 % - Markeringsfarve1" xfId="2" builtinId="30"/>
    <cellStyle name="20 % - Markeringsfarve2" xfId="3" builtinId="34"/>
    <cellStyle name="20 % - Markeringsfarve3" xfId="4" builtinId="38"/>
    <cellStyle name="20 % - Markeringsfarve4" xfId="5" builtinId="42"/>
    <cellStyle name="20 % - Markeringsfarve5" xfId="6" builtinId="46"/>
    <cellStyle name="20 % - Markeringsfarve6" xfId="7" builtinId="50"/>
    <cellStyle name="40 % - Markeringsfarve2" xfId="13" builtinId="35"/>
    <cellStyle name="60 % - Markeringsfarve2" xfId="14" builtinId="36"/>
    <cellStyle name="Beregning" xfId="11" builtinId="22"/>
    <cellStyle name="Komma" xfId="1" builtinId="3"/>
    <cellStyle name="Link" xfId="8" builtinId="8"/>
    <cellStyle name="Markeringsfarve2" xfId="12" builtinId="33"/>
    <cellStyle name="Neutral" xfId="9" builtinId="28"/>
    <cellStyle name="Normal" xfId="0" builtinId="0"/>
    <cellStyle name="Output" xfId="10" builtinId="2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Kontor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http://www.birdlife.org/europe-and-central-asia/European-birds-of-conservation-concern" TargetMode="External"/><Relationship Id="rId13" Type="http://schemas.openxmlformats.org/officeDocument/2006/relationships/hyperlink" Target="http://www.birdlife.org/europe-and-central-asia/news/hot-press-european-birds-conservation-concern" TargetMode="External"/><Relationship Id="rId3" Type="http://schemas.openxmlformats.org/officeDocument/2006/relationships/hyperlink" Target="https://helda.helsinki.fi/bitstream/handle/10138/159435/Suomen_lintujen_uhanalaisuus_2015.pdf?sequence=1" TargetMode="External"/><Relationship Id="rId7" Type="http://schemas.openxmlformats.org/officeDocument/2006/relationships/hyperlink" Target="http://datazone.birdlife.org/species/search" TargetMode="External"/><Relationship Id="rId12" Type="http://schemas.openxmlformats.org/officeDocument/2006/relationships/hyperlink" Target="http://datazone.birdlife.org/species/search" TargetMode="External"/><Relationship Id="rId2" Type="http://schemas.openxmlformats.org/officeDocument/2006/relationships/hyperlink" Target="http://elurikkus.ut.ee/search_er.php?lang=eng" TargetMode="External"/><Relationship Id="rId16" Type="http://schemas.openxmlformats.org/officeDocument/2006/relationships/printerSettings" Target="../printerSettings/printerSettings3.bin"/><Relationship Id="rId1" Type="http://schemas.openxmlformats.org/officeDocument/2006/relationships/hyperlink" Target="http://latvijas.daba.lv/aizsardziba/saraksti/aizsargajamie_putni.shtml" TargetMode="External"/><Relationship Id="rId6" Type="http://schemas.openxmlformats.org/officeDocument/2006/relationships/hyperlink" Target="http://datazone.birdlife.org/info/euroredlist" TargetMode="External"/><Relationship Id="rId11" Type="http://schemas.openxmlformats.org/officeDocument/2006/relationships/hyperlink" Target="http://datazone.birdlife.org/info/euroredlist" TargetMode="External"/><Relationship Id="rId5" Type="http://schemas.openxmlformats.org/officeDocument/2006/relationships/hyperlink" Target="http://www.am.lt/files/Raudonoji_knyga.pdf" TargetMode="External"/><Relationship Id="rId15" Type="http://schemas.openxmlformats.org/officeDocument/2006/relationships/hyperlink" Target="https://bd.eionet.europa.eu/article12/report" TargetMode="External"/><Relationship Id="rId10" Type="http://schemas.openxmlformats.org/officeDocument/2006/relationships/hyperlink" Target="http://redlist.dmu.dk/" TargetMode="External"/><Relationship Id="rId4" Type="http://schemas.openxmlformats.org/officeDocument/2006/relationships/hyperlink" Target="https://artfakta.artdatabanken.se/" TargetMode="External"/><Relationship Id="rId9" Type="http://schemas.openxmlformats.org/officeDocument/2006/relationships/hyperlink" Target="http://eur-lex.europa.eu/legal-content/DA/TXT/?qid=1501181001080&amp;uri=CELEX:32009L0147" TargetMode="External"/><Relationship Id="rId14" Type="http://schemas.openxmlformats.org/officeDocument/2006/relationships/hyperlink" Target="http://pub.dof.dk/dof/Artikel/Vestpal&#230;arktiske_Fugle.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hyperlink" Target="http://cdr.eionet.europa.eu/Converters/run_conversion?file=/ee/eu/art12/envurbexa/EE_birds_reports-14327-155053.xml&amp;conv=343&amp;source=remote" TargetMode="External"/><Relationship Id="rId13" Type="http://schemas.openxmlformats.org/officeDocument/2006/relationships/printerSettings" Target="../printerSettings/printerSettings5.bin"/><Relationship Id="rId3" Type="http://schemas.openxmlformats.org/officeDocument/2006/relationships/hyperlink" Target="http://cdr.eionet.europa.eu/Converters/run_conversion?file=/ee/eu/art12/envurbexa/EE_birds_reports-14327-155053.xml&amp;conv=343&amp;source=remote" TargetMode="External"/><Relationship Id="rId7" Type="http://schemas.openxmlformats.org/officeDocument/2006/relationships/hyperlink" Target="http://cdr.eionet.europa.eu/Converters/run_conversion?file=/ee/eu/art12/envurbexa/EE_birds_reports-14327-155053.xml&amp;conv=343&amp;source=remote" TargetMode="External"/><Relationship Id="rId12" Type="http://schemas.openxmlformats.org/officeDocument/2006/relationships/hyperlink" Target="http://cdr.eionet.europa.eu/Converters/run_conversion?file=/ee/eu/art12/envurbexa/EE_birds_reports-14327-155053.xml&amp;conv=343&amp;source=remote" TargetMode="External"/><Relationship Id="rId2" Type="http://schemas.openxmlformats.org/officeDocument/2006/relationships/hyperlink" Target="http://cdr.eionet.europa.eu/Converters/run_conversion?file=/ee/eu/art12/envurbexa/EE_birds_reports-14327-155053.xml&amp;conv=343&amp;source=remote" TargetMode="External"/><Relationship Id="rId1" Type="http://schemas.openxmlformats.org/officeDocument/2006/relationships/hyperlink" Target="http://cdr.eionet.europa.eu/Converters/run_conversion?file=/ee/eu/art12/envurbexa/EE_birds_reports-14327-155053.xml&amp;conv=343&amp;source=remote" TargetMode="External"/><Relationship Id="rId6" Type="http://schemas.openxmlformats.org/officeDocument/2006/relationships/hyperlink" Target="http://cdr.eionet.europa.eu/Converters/run_conversion?file=/ee/eu/art12/envurbexa/EE_birds_reports-14327-155053.xml&amp;conv=343&amp;source=remote" TargetMode="External"/><Relationship Id="rId11" Type="http://schemas.openxmlformats.org/officeDocument/2006/relationships/hyperlink" Target="http://cdr.eionet.europa.eu/Converters/run_conversion?file=/ee/eu/art12/envurbexa/EE_birds_reports-14327-155053.xml&amp;conv=343&amp;source=remote" TargetMode="External"/><Relationship Id="rId5" Type="http://schemas.openxmlformats.org/officeDocument/2006/relationships/hyperlink" Target="http://cdr.eionet.europa.eu/Converters/run_conversion?file=/ee/eu/art12/envurbexa/EE_birds_reports-14327-155053.xml&amp;conv=343&amp;source=remote" TargetMode="External"/><Relationship Id="rId10" Type="http://schemas.openxmlformats.org/officeDocument/2006/relationships/hyperlink" Target="http://cdr.eionet.europa.eu/Converters/run_conversion?file=/ee/eu/art12/envurbexa/EE_birds_reports-14327-155053.xml&amp;conv=343&amp;source=remote" TargetMode="External"/><Relationship Id="rId4" Type="http://schemas.openxmlformats.org/officeDocument/2006/relationships/hyperlink" Target="http://cdr.eionet.europa.eu/Converters/run_conversion?file=/ee/eu/art12/envurbexa/EE_birds_reports-14327-155053.xml&amp;conv=343&amp;source=remote" TargetMode="External"/><Relationship Id="rId9" Type="http://schemas.openxmlformats.org/officeDocument/2006/relationships/hyperlink" Target="http://cdr.eionet.europa.eu/Converters/run_conversion?file=/ee/eu/art12/envurbexa/EE_birds_reports-14327-155053.xml&amp;conv=343&amp;source=remote"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8" Type="http://schemas.openxmlformats.org/officeDocument/2006/relationships/hyperlink" Target="http://cdr.eionet.europa.eu/Converters/run_conversion?file=/ee/eu/art12/envurbexa/EE_birds_reports-14327-155053.xml&amp;conv=343&amp;source=remote" TargetMode="External"/><Relationship Id="rId3" Type="http://schemas.openxmlformats.org/officeDocument/2006/relationships/hyperlink" Target="http://cdr.eionet.europa.eu/Converters/run_conversion?file=/ee/eu/art12/envurbexa/EE_birds_reports-14327-155053.xml&amp;conv=343&amp;source=remote" TargetMode="External"/><Relationship Id="rId7" Type="http://schemas.openxmlformats.org/officeDocument/2006/relationships/hyperlink" Target="http://cdr.eionet.europa.eu/Converters/run_conversion?file=/ee/eu/art12/envurbexa/EE_birds_reports-14327-155053.xml&amp;conv=343&amp;source=remote" TargetMode="External"/><Relationship Id="rId12" Type="http://schemas.openxmlformats.org/officeDocument/2006/relationships/hyperlink" Target="http://cdr.eionet.europa.eu/Converters/run_conversion?file=/ee/eu/art12/envurbexa/EE_birds_reports-14327-155053.xml&amp;conv=343&amp;source=remote" TargetMode="External"/><Relationship Id="rId2" Type="http://schemas.openxmlformats.org/officeDocument/2006/relationships/hyperlink" Target="http://cdr.eionet.europa.eu/Converters/run_conversion?file=/ee/eu/art12/envurbexa/EE_birds_reports-14327-155053.xml&amp;conv=343&amp;source=remote" TargetMode="External"/><Relationship Id="rId1" Type="http://schemas.openxmlformats.org/officeDocument/2006/relationships/hyperlink" Target="http://cdr.eionet.europa.eu/Converters/run_conversion?file=/ee/eu/art12/envurbexa/EE_birds_reports-14327-155053.xml&amp;conv=343&amp;source=remote" TargetMode="External"/><Relationship Id="rId6" Type="http://schemas.openxmlformats.org/officeDocument/2006/relationships/hyperlink" Target="http://cdr.eionet.europa.eu/Converters/run_conversion?file=/ee/eu/art12/envurbexa/EE_birds_reports-14327-155053.xml&amp;conv=343&amp;source=remote" TargetMode="External"/><Relationship Id="rId11" Type="http://schemas.openxmlformats.org/officeDocument/2006/relationships/hyperlink" Target="http://cdr.eionet.europa.eu/Converters/run_conversion?file=/ee/eu/art12/envurbexa/EE_birds_reports-14327-155053.xml&amp;conv=343&amp;source=remote" TargetMode="External"/><Relationship Id="rId5" Type="http://schemas.openxmlformats.org/officeDocument/2006/relationships/hyperlink" Target="http://cdr.eionet.europa.eu/Converters/run_conversion?file=/ee/eu/art12/envurbexa/EE_birds_reports-14327-155053.xml&amp;conv=343&amp;source=remote" TargetMode="External"/><Relationship Id="rId10" Type="http://schemas.openxmlformats.org/officeDocument/2006/relationships/hyperlink" Target="http://cdr.eionet.europa.eu/Converters/run_conversion?file=/ee/eu/art12/envurbexa/EE_birds_reports-14327-155053.xml&amp;conv=343&amp;source=remote" TargetMode="External"/><Relationship Id="rId4" Type="http://schemas.openxmlformats.org/officeDocument/2006/relationships/hyperlink" Target="http://cdr.eionet.europa.eu/Converters/run_conversion?file=/ee/eu/art12/envurbexa/EE_birds_reports-14327-155053.xml&amp;conv=343&amp;source=remote" TargetMode="External"/><Relationship Id="rId9" Type="http://schemas.openxmlformats.org/officeDocument/2006/relationships/hyperlink" Target="http://cdr.eionet.europa.eu/Converters/run_conversion?file=/ee/eu/art12/envurbexa/EE_birds_reports-14327-155053.xml&amp;conv=343&amp;source=remo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2"/>
  <sheetViews>
    <sheetView zoomScaleNormal="100" workbookViewId="0">
      <selection activeCell="A14" sqref="A14:K33"/>
    </sheetView>
  </sheetViews>
  <sheetFormatPr defaultRowHeight="14.4" x14ac:dyDescent="0.3"/>
  <cols>
    <col min="1" max="1" width="16.109375" customWidth="1"/>
    <col min="4" max="4" width="10.5546875" customWidth="1"/>
    <col min="5" max="5" width="10.6640625" customWidth="1"/>
    <col min="6" max="6" width="10.44140625" customWidth="1"/>
    <col min="7" max="7" width="10.77734375" customWidth="1"/>
  </cols>
  <sheetData>
    <row r="1" spans="1:11" x14ac:dyDescent="0.3">
      <c r="A1" s="260" t="s">
        <v>1060</v>
      </c>
      <c r="B1" s="261"/>
      <c r="C1" s="261"/>
      <c r="D1" s="261"/>
      <c r="E1" s="261"/>
      <c r="F1" s="261"/>
      <c r="G1" s="261"/>
      <c r="H1" s="261"/>
      <c r="I1" s="261"/>
      <c r="J1" s="261"/>
      <c r="K1" s="261"/>
    </row>
    <row r="2" spans="1:11" x14ac:dyDescent="0.3">
      <c r="A2" s="261"/>
      <c r="B2" s="261"/>
      <c r="C2" s="261"/>
      <c r="D2" s="261"/>
      <c r="E2" s="261"/>
      <c r="F2" s="261"/>
      <c r="G2" s="261"/>
      <c r="H2" s="261"/>
      <c r="I2" s="261"/>
      <c r="J2" s="261"/>
      <c r="K2" s="261"/>
    </row>
    <row r="3" spans="1:11" x14ac:dyDescent="0.3">
      <c r="A3" s="261"/>
      <c r="B3" s="261"/>
      <c r="C3" s="261"/>
      <c r="D3" s="261"/>
      <c r="E3" s="261"/>
      <c r="F3" s="261"/>
      <c r="G3" s="261"/>
      <c r="H3" s="261"/>
      <c r="I3" s="261"/>
      <c r="J3" s="261"/>
      <c r="K3" s="261"/>
    </row>
    <row r="4" spans="1:11" x14ac:dyDescent="0.3">
      <c r="A4" s="261"/>
      <c r="B4" s="261"/>
      <c r="C4" s="261"/>
      <c r="D4" s="261"/>
      <c r="E4" s="261"/>
      <c r="F4" s="261"/>
      <c r="G4" s="261"/>
      <c r="H4" s="261"/>
      <c r="I4" s="261"/>
      <c r="J4" s="261"/>
      <c r="K4" s="261"/>
    </row>
    <row r="5" spans="1:11" x14ac:dyDescent="0.3">
      <c r="A5" s="261"/>
      <c r="B5" s="261"/>
      <c r="C5" s="261"/>
      <c r="D5" s="261"/>
      <c r="E5" s="261"/>
      <c r="F5" s="261"/>
      <c r="G5" s="261"/>
      <c r="H5" s="261"/>
      <c r="I5" s="261"/>
      <c r="J5" s="261"/>
      <c r="K5" s="261"/>
    </row>
    <row r="6" spans="1:11" x14ac:dyDescent="0.3">
      <c r="A6" s="261"/>
      <c r="B6" s="261"/>
      <c r="C6" s="261"/>
      <c r="D6" s="261"/>
      <c r="E6" s="261"/>
      <c r="F6" s="261"/>
      <c r="G6" s="261"/>
      <c r="H6" s="261"/>
      <c r="I6" s="261"/>
      <c r="J6" s="261"/>
      <c r="K6" s="261"/>
    </row>
    <row r="7" spans="1:11" x14ac:dyDescent="0.3">
      <c r="A7" s="261"/>
      <c r="B7" s="261"/>
      <c r="C7" s="261"/>
      <c r="D7" s="261"/>
      <c r="E7" s="261"/>
      <c r="F7" s="261"/>
      <c r="G7" s="261"/>
      <c r="H7" s="261"/>
      <c r="I7" s="261"/>
      <c r="J7" s="261"/>
      <c r="K7" s="261"/>
    </row>
    <row r="8" spans="1:11" x14ac:dyDescent="0.3">
      <c r="A8" s="261"/>
      <c r="B8" s="261"/>
      <c r="C8" s="261"/>
      <c r="D8" s="261"/>
      <c r="E8" s="261"/>
      <c r="F8" s="261"/>
      <c r="G8" s="261"/>
      <c r="H8" s="261"/>
      <c r="I8" s="261"/>
      <c r="J8" s="261"/>
      <c r="K8" s="261"/>
    </row>
    <row r="9" spans="1:11" x14ac:dyDescent="0.3">
      <c r="A9" s="261"/>
      <c r="B9" s="261"/>
      <c r="C9" s="261"/>
      <c r="D9" s="261"/>
      <c r="E9" s="261"/>
      <c r="F9" s="261"/>
      <c r="G9" s="261"/>
      <c r="H9" s="261"/>
      <c r="I9" s="261"/>
      <c r="J9" s="261"/>
      <c r="K9" s="261"/>
    </row>
    <row r="10" spans="1:11" x14ac:dyDescent="0.3">
      <c r="A10" s="261"/>
      <c r="B10" s="261"/>
      <c r="C10" s="261"/>
      <c r="D10" s="261"/>
      <c r="E10" s="261"/>
      <c r="F10" s="261"/>
      <c r="G10" s="261"/>
      <c r="H10" s="261"/>
      <c r="I10" s="261"/>
      <c r="J10" s="261"/>
      <c r="K10" s="261"/>
    </row>
    <row r="11" spans="1:11" ht="10.199999999999999" customHeight="1" x14ac:dyDescent="0.3">
      <c r="A11" s="261"/>
      <c r="B11" s="261"/>
      <c r="C11" s="261"/>
      <c r="D11" s="261"/>
      <c r="E11" s="261"/>
      <c r="F11" s="261"/>
      <c r="G11" s="261"/>
      <c r="H11" s="261"/>
      <c r="I11" s="261"/>
      <c r="J11" s="261"/>
      <c r="K11" s="261"/>
    </row>
    <row r="12" spans="1:11" ht="11.4" customHeight="1" x14ac:dyDescent="0.3">
      <c r="A12" s="261"/>
      <c r="B12" s="261"/>
      <c r="C12" s="261"/>
      <c r="D12" s="261"/>
      <c r="E12" s="261"/>
      <c r="F12" s="261"/>
      <c r="G12" s="261"/>
      <c r="H12" s="261"/>
      <c r="I12" s="261"/>
      <c r="J12" s="261"/>
      <c r="K12" s="261"/>
    </row>
    <row r="13" spans="1:11" hidden="1" x14ac:dyDescent="0.3">
      <c r="A13" s="261"/>
      <c r="B13" s="261"/>
      <c r="C13" s="261"/>
      <c r="D13" s="261"/>
      <c r="E13" s="261"/>
      <c r="F13" s="261"/>
      <c r="G13" s="261"/>
      <c r="H13" s="261"/>
      <c r="I13" s="261"/>
      <c r="J13" s="261"/>
      <c r="K13" s="261"/>
    </row>
    <row r="14" spans="1:11" ht="14.4" customHeight="1" x14ac:dyDescent="0.3">
      <c r="A14" s="262" t="s">
        <v>1152</v>
      </c>
      <c r="B14" s="263"/>
      <c r="C14" s="263"/>
      <c r="D14" s="263"/>
      <c r="E14" s="263"/>
      <c r="F14" s="263"/>
      <c r="G14" s="263"/>
      <c r="H14" s="263"/>
      <c r="I14" s="263"/>
      <c r="J14" s="263"/>
      <c r="K14" s="263"/>
    </row>
    <row r="15" spans="1:11" x14ac:dyDescent="0.3">
      <c r="A15" s="263"/>
      <c r="B15" s="263"/>
      <c r="C15" s="263"/>
      <c r="D15" s="263"/>
      <c r="E15" s="263"/>
      <c r="F15" s="263"/>
      <c r="G15" s="263"/>
      <c r="H15" s="263"/>
      <c r="I15" s="263"/>
      <c r="J15" s="263"/>
      <c r="K15" s="263"/>
    </row>
    <row r="16" spans="1:11" x14ac:dyDescent="0.3">
      <c r="A16" s="263"/>
      <c r="B16" s="263"/>
      <c r="C16" s="263"/>
      <c r="D16" s="263"/>
      <c r="E16" s="263"/>
      <c r="F16" s="263"/>
      <c r="G16" s="263"/>
      <c r="H16" s="263"/>
      <c r="I16" s="263"/>
      <c r="J16" s="263"/>
      <c r="K16" s="263"/>
    </row>
    <row r="17" spans="1:11" ht="30" customHeight="1" x14ac:dyDescent="0.3">
      <c r="A17" s="263"/>
      <c r="B17" s="263"/>
      <c r="C17" s="263"/>
      <c r="D17" s="263"/>
      <c r="E17" s="263"/>
      <c r="F17" s="263"/>
      <c r="G17" s="263"/>
      <c r="H17" s="263"/>
      <c r="I17" s="263"/>
      <c r="J17" s="263"/>
      <c r="K17" s="263"/>
    </row>
    <row r="18" spans="1:11" x14ac:dyDescent="0.3">
      <c r="A18" s="263"/>
      <c r="B18" s="263"/>
      <c r="C18" s="263"/>
      <c r="D18" s="263"/>
      <c r="E18" s="263"/>
      <c r="F18" s="263"/>
      <c r="G18" s="263"/>
      <c r="H18" s="263"/>
      <c r="I18" s="263"/>
      <c r="J18" s="263"/>
      <c r="K18" s="263"/>
    </row>
    <row r="19" spans="1:11" x14ac:dyDescent="0.3">
      <c r="A19" s="263"/>
      <c r="B19" s="263"/>
      <c r="C19" s="263"/>
      <c r="D19" s="263"/>
      <c r="E19" s="263"/>
      <c r="F19" s="263"/>
      <c r="G19" s="263"/>
      <c r="H19" s="263"/>
      <c r="I19" s="263"/>
      <c r="J19" s="263"/>
      <c r="K19" s="263"/>
    </row>
    <row r="20" spans="1:11" x14ac:dyDescent="0.3">
      <c r="A20" s="263"/>
      <c r="B20" s="263"/>
      <c r="C20" s="263"/>
      <c r="D20" s="263"/>
      <c r="E20" s="263"/>
      <c r="F20" s="263"/>
      <c r="G20" s="263"/>
      <c r="H20" s="263"/>
      <c r="I20" s="263"/>
      <c r="J20" s="263"/>
      <c r="K20" s="263"/>
    </row>
    <row r="21" spans="1:11" x14ac:dyDescent="0.3">
      <c r="A21" s="263"/>
      <c r="B21" s="263"/>
      <c r="C21" s="263"/>
      <c r="D21" s="263"/>
      <c r="E21" s="263"/>
      <c r="F21" s="263"/>
      <c r="G21" s="263"/>
      <c r="H21" s="263"/>
      <c r="I21" s="263"/>
      <c r="J21" s="263"/>
      <c r="K21" s="263"/>
    </row>
    <row r="22" spans="1:11" x14ac:dyDescent="0.3">
      <c r="A22" s="263"/>
      <c r="B22" s="263"/>
      <c r="C22" s="263"/>
      <c r="D22" s="263"/>
      <c r="E22" s="263"/>
      <c r="F22" s="263"/>
      <c r="G22" s="263"/>
      <c r="H22" s="263"/>
      <c r="I22" s="263"/>
      <c r="J22" s="263"/>
      <c r="K22" s="263"/>
    </row>
    <row r="23" spans="1:11" x14ac:dyDescent="0.3">
      <c r="A23" s="263"/>
      <c r="B23" s="263"/>
      <c r="C23" s="263"/>
      <c r="D23" s="263"/>
      <c r="E23" s="263"/>
      <c r="F23" s="263"/>
      <c r="G23" s="263"/>
      <c r="H23" s="263"/>
      <c r="I23" s="263"/>
      <c r="J23" s="263"/>
      <c r="K23" s="263"/>
    </row>
    <row r="24" spans="1:11" x14ac:dyDescent="0.3">
      <c r="A24" s="263"/>
      <c r="B24" s="263"/>
      <c r="C24" s="263"/>
      <c r="D24" s="263"/>
      <c r="E24" s="263"/>
      <c r="F24" s="263"/>
      <c r="G24" s="263"/>
      <c r="H24" s="263"/>
      <c r="I24" s="263"/>
      <c r="J24" s="263"/>
      <c r="K24" s="263"/>
    </row>
    <row r="25" spans="1:11" x14ac:dyDescent="0.3">
      <c r="A25" s="263"/>
      <c r="B25" s="263"/>
      <c r="C25" s="263"/>
      <c r="D25" s="263"/>
      <c r="E25" s="263"/>
      <c r="F25" s="263"/>
      <c r="G25" s="263"/>
      <c r="H25" s="263"/>
      <c r="I25" s="263"/>
      <c r="J25" s="263"/>
      <c r="K25" s="263"/>
    </row>
    <row r="26" spans="1:11" x14ac:dyDescent="0.3">
      <c r="A26" s="263"/>
      <c r="B26" s="263"/>
      <c r="C26" s="263"/>
      <c r="D26" s="263"/>
      <c r="E26" s="263"/>
      <c r="F26" s="263"/>
      <c r="G26" s="263"/>
      <c r="H26" s="263"/>
      <c r="I26" s="263"/>
      <c r="J26" s="263"/>
      <c r="K26" s="263"/>
    </row>
    <row r="27" spans="1:11" x14ac:dyDescent="0.3">
      <c r="A27" s="263"/>
      <c r="B27" s="263"/>
      <c r="C27" s="263"/>
      <c r="D27" s="263"/>
      <c r="E27" s="263"/>
      <c r="F27" s="263"/>
      <c r="G27" s="263"/>
      <c r="H27" s="263"/>
      <c r="I27" s="263"/>
      <c r="J27" s="263"/>
      <c r="K27" s="263"/>
    </row>
    <row r="28" spans="1:11" x14ac:dyDescent="0.3">
      <c r="A28" s="263"/>
      <c r="B28" s="263"/>
      <c r="C28" s="263"/>
      <c r="D28" s="263"/>
      <c r="E28" s="263"/>
      <c r="F28" s="263"/>
      <c r="G28" s="263"/>
      <c r="H28" s="263"/>
      <c r="I28" s="263"/>
      <c r="J28" s="263"/>
      <c r="K28" s="263"/>
    </row>
    <row r="29" spans="1:11" x14ac:dyDescent="0.3">
      <c r="A29" s="263"/>
      <c r="B29" s="263"/>
      <c r="C29" s="263"/>
      <c r="D29" s="263"/>
      <c r="E29" s="263"/>
      <c r="F29" s="263"/>
      <c r="G29" s="263"/>
      <c r="H29" s="263"/>
      <c r="I29" s="263"/>
      <c r="J29" s="263"/>
      <c r="K29" s="263"/>
    </row>
    <row r="30" spans="1:11" x14ac:dyDescent="0.3">
      <c r="A30" s="263"/>
      <c r="B30" s="263"/>
      <c r="C30" s="263"/>
      <c r="D30" s="263"/>
      <c r="E30" s="263"/>
      <c r="F30" s="263"/>
      <c r="G30" s="263"/>
      <c r="H30" s="263"/>
      <c r="I30" s="263"/>
      <c r="J30" s="263"/>
      <c r="K30" s="263"/>
    </row>
    <row r="31" spans="1:11" x14ac:dyDescent="0.3">
      <c r="A31" s="263"/>
      <c r="B31" s="263"/>
      <c r="C31" s="263"/>
      <c r="D31" s="263"/>
      <c r="E31" s="263"/>
      <c r="F31" s="263"/>
      <c r="G31" s="263"/>
      <c r="H31" s="263"/>
      <c r="I31" s="263"/>
      <c r="J31" s="263"/>
      <c r="K31" s="263"/>
    </row>
    <row r="32" spans="1:11" x14ac:dyDescent="0.3">
      <c r="A32" s="263"/>
      <c r="B32" s="263"/>
      <c r="C32" s="263"/>
      <c r="D32" s="263"/>
      <c r="E32" s="263"/>
      <c r="F32" s="263"/>
      <c r="G32" s="263"/>
      <c r="H32" s="263"/>
      <c r="I32" s="263"/>
      <c r="J32" s="263"/>
      <c r="K32" s="263"/>
    </row>
    <row r="33" spans="1:11" ht="70.2" customHeight="1" x14ac:dyDescent="0.3">
      <c r="A33" s="263"/>
      <c r="B33" s="263"/>
      <c r="C33" s="263"/>
      <c r="D33" s="263"/>
      <c r="E33" s="263"/>
      <c r="F33" s="263"/>
      <c r="G33" s="263"/>
      <c r="H33" s="263"/>
      <c r="I33" s="263"/>
      <c r="J33" s="263"/>
      <c r="K33" s="263"/>
    </row>
    <row r="34" spans="1:11" x14ac:dyDescent="0.3">
      <c r="A34" s="262" t="s">
        <v>1063</v>
      </c>
      <c r="B34" s="262"/>
      <c r="C34" s="262"/>
      <c r="D34" s="262"/>
      <c r="E34" s="262"/>
      <c r="F34" s="262"/>
      <c r="G34" s="262"/>
      <c r="H34" s="262"/>
      <c r="I34" s="262"/>
      <c r="J34" s="262"/>
      <c r="K34" s="262"/>
    </row>
    <row r="35" spans="1:11" x14ac:dyDescent="0.3">
      <c r="A35" s="262"/>
      <c r="B35" s="262"/>
      <c r="C35" s="262"/>
      <c r="D35" s="262"/>
      <c r="E35" s="262"/>
      <c r="F35" s="262"/>
      <c r="G35" s="262"/>
      <c r="H35" s="262"/>
      <c r="I35" s="262"/>
      <c r="J35" s="262"/>
      <c r="K35" s="262"/>
    </row>
    <row r="36" spans="1:11" x14ac:dyDescent="0.3">
      <c r="A36" s="262"/>
      <c r="B36" s="262"/>
      <c r="C36" s="262"/>
      <c r="D36" s="262"/>
      <c r="E36" s="262"/>
      <c r="F36" s="262"/>
      <c r="G36" s="262"/>
      <c r="H36" s="262"/>
      <c r="I36" s="262"/>
      <c r="J36" s="262"/>
      <c r="K36" s="262"/>
    </row>
    <row r="37" spans="1:11" x14ac:dyDescent="0.3">
      <c r="A37" s="262"/>
      <c r="B37" s="262"/>
      <c r="C37" s="262"/>
      <c r="D37" s="262"/>
      <c r="E37" s="262"/>
      <c r="F37" s="262"/>
      <c r="G37" s="262"/>
      <c r="H37" s="262"/>
      <c r="I37" s="262"/>
      <c r="J37" s="262"/>
      <c r="K37" s="262"/>
    </row>
    <row r="38" spans="1:11" x14ac:dyDescent="0.3">
      <c r="A38" s="262"/>
      <c r="B38" s="262"/>
      <c r="C38" s="262"/>
      <c r="D38" s="262"/>
      <c r="E38" s="262"/>
      <c r="F38" s="262"/>
      <c r="G38" s="262"/>
      <c r="H38" s="262"/>
      <c r="I38" s="262"/>
      <c r="J38" s="262"/>
      <c r="K38" s="262"/>
    </row>
    <row r="39" spans="1:11" x14ac:dyDescent="0.3">
      <c r="A39" s="262"/>
      <c r="B39" s="262"/>
      <c r="C39" s="262"/>
      <c r="D39" s="262"/>
      <c r="E39" s="262"/>
      <c r="F39" s="262"/>
      <c r="G39" s="262"/>
      <c r="H39" s="262"/>
      <c r="I39" s="262"/>
      <c r="J39" s="262"/>
      <c r="K39" s="262"/>
    </row>
    <row r="40" spans="1:11" x14ac:dyDescent="0.3">
      <c r="A40" s="262"/>
      <c r="B40" s="262"/>
      <c r="C40" s="262"/>
      <c r="D40" s="262"/>
      <c r="E40" s="262"/>
      <c r="F40" s="262"/>
      <c r="G40" s="262"/>
      <c r="H40" s="262"/>
      <c r="I40" s="262"/>
      <c r="J40" s="262"/>
      <c r="K40" s="262"/>
    </row>
    <row r="41" spans="1:11" x14ac:dyDescent="0.3">
      <c r="A41" s="262"/>
      <c r="B41" s="262"/>
      <c r="C41" s="262"/>
      <c r="D41" s="262"/>
      <c r="E41" s="262"/>
      <c r="F41" s="262"/>
      <c r="G41" s="262"/>
      <c r="H41" s="262"/>
      <c r="I41" s="262"/>
      <c r="J41" s="262"/>
      <c r="K41" s="262"/>
    </row>
    <row r="42" spans="1:11" x14ac:dyDescent="0.3">
      <c r="A42" s="262"/>
      <c r="B42" s="262"/>
      <c r="C42" s="262"/>
      <c r="D42" s="262"/>
      <c r="E42" s="262"/>
      <c r="F42" s="262"/>
      <c r="G42" s="262"/>
      <c r="H42" s="262"/>
      <c r="I42" s="262"/>
      <c r="J42" s="262"/>
      <c r="K42" s="262"/>
    </row>
    <row r="43" spans="1:11" x14ac:dyDescent="0.3">
      <c r="A43" s="262"/>
      <c r="B43" s="262"/>
      <c r="C43" s="262"/>
      <c r="D43" s="262"/>
      <c r="E43" s="262"/>
      <c r="F43" s="262"/>
      <c r="G43" s="262"/>
      <c r="H43" s="262"/>
      <c r="I43" s="262"/>
      <c r="J43" s="262"/>
      <c r="K43" s="262"/>
    </row>
    <row r="44" spans="1:11" x14ac:dyDescent="0.3">
      <c r="A44" s="262"/>
      <c r="B44" s="262"/>
      <c r="C44" s="262"/>
      <c r="D44" s="262"/>
      <c r="E44" s="262"/>
      <c r="F44" s="262"/>
      <c r="G44" s="262"/>
      <c r="H44" s="262"/>
      <c r="I44" s="262"/>
      <c r="J44" s="262"/>
      <c r="K44" s="262"/>
    </row>
    <row r="45" spans="1:11" x14ac:dyDescent="0.3">
      <c r="A45" s="262"/>
      <c r="B45" s="262"/>
      <c r="C45" s="262"/>
      <c r="D45" s="262"/>
      <c r="E45" s="262"/>
      <c r="F45" s="262"/>
      <c r="G45" s="262"/>
      <c r="H45" s="262"/>
      <c r="I45" s="262"/>
      <c r="J45" s="262"/>
      <c r="K45" s="262"/>
    </row>
    <row r="46" spans="1:11" x14ac:dyDescent="0.3">
      <c r="A46" s="262"/>
      <c r="B46" s="262"/>
      <c r="C46" s="262"/>
      <c r="D46" s="262"/>
      <c r="E46" s="262"/>
      <c r="F46" s="262"/>
      <c r="G46" s="262"/>
      <c r="H46" s="262"/>
      <c r="I46" s="262"/>
      <c r="J46" s="262"/>
      <c r="K46" s="262"/>
    </row>
    <row r="47" spans="1:11" x14ac:dyDescent="0.3">
      <c r="A47" s="262"/>
      <c r="B47" s="262"/>
      <c r="C47" s="262"/>
      <c r="D47" s="262"/>
      <c r="E47" s="262"/>
      <c r="F47" s="262"/>
      <c r="G47" s="262"/>
      <c r="H47" s="262"/>
      <c r="I47" s="262"/>
      <c r="J47" s="262"/>
      <c r="K47" s="262"/>
    </row>
    <row r="48" spans="1:11" x14ac:dyDescent="0.3">
      <c r="A48" s="262"/>
      <c r="B48" s="262"/>
      <c r="C48" s="262"/>
      <c r="D48" s="262"/>
      <c r="E48" s="262"/>
      <c r="F48" s="262"/>
      <c r="G48" s="262"/>
      <c r="H48" s="262"/>
      <c r="I48" s="262"/>
      <c r="J48" s="262"/>
      <c r="K48" s="262"/>
    </row>
    <row r="49" spans="1:11" ht="26.4" customHeight="1" x14ac:dyDescent="0.3">
      <c r="A49" s="262"/>
      <c r="B49" s="262"/>
      <c r="C49" s="262"/>
      <c r="D49" s="262"/>
      <c r="E49" s="262"/>
      <c r="F49" s="262"/>
      <c r="G49" s="262"/>
      <c r="H49" s="262"/>
      <c r="I49" s="262"/>
      <c r="J49" s="262"/>
      <c r="K49" s="262"/>
    </row>
    <row r="50" spans="1:11" hidden="1" x14ac:dyDescent="0.3">
      <c r="A50" s="262"/>
      <c r="B50" s="262"/>
      <c r="C50" s="262"/>
      <c r="D50" s="262"/>
      <c r="E50" s="262"/>
      <c r="F50" s="262"/>
      <c r="G50" s="262"/>
      <c r="H50" s="262"/>
      <c r="I50" s="262"/>
      <c r="J50" s="262"/>
      <c r="K50" s="262"/>
    </row>
    <row r="51" spans="1:11" hidden="1" x14ac:dyDescent="0.3">
      <c r="A51" s="262"/>
      <c r="B51" s="262"/>
      <c r="C51" s="262"/>
      <c r="D51" s="262"/>
      <c r="E51" s="262"/>
      <c r="F51" s="262"/>
      <c r="G51" s="262"/>
      <c r="H51" s="262"/>
      <c r="I51" s="262"/>
      <c r="J51" s="262"/>
      <c r="K51" s="262"/>
    </row>
    <row r="52" spans="1:11" hidden="1" x14ac:dyDescent="0.3">
      <c r="A52" s="262"/>
      <c r="B52" s="262"/>
      <c r="C52" s="262"/>
      <c r="D52" s="262"/>
      <c r="E52" s="262"/>
      <c r="F52" s="262"/>
      <c r="G52" s="262"/>
      <c r="H52" s="262"/>
      <c r="I52" s="262"/>
      <c r="J52" s="262"/>
      <c r="K52" s="262"/>
    </row>
    <row r="53" spans="1:11" hidden="1" x14ac:dyDescent="0.3">
      <c r="A53" s="262"/>
      <c r="B53" s="262"/>
      <c r="C53" s="262"/>
      <c r="D53" s="262"/>
      <c r="E53" s="262"/>
      <c r="F53" s="262"/>
      <c r="G53" s="262"/>
      <c r="H53" s="262"/>
      <c r="I53" s="262"/>
      <c r="J53" s="262"/>
      <c r="K53" s="262"/>
    </row>
    <row r="54" spans="1:11" hidden="1" x14ac:dyDescent="0.3">
      <c r="A54" s="262"/>
      <c r="B54" s="262"/>
      <c r="C54" s="262"/>
      <c r="D54" s="262"/>
      <c r="E54" s="262"/>
      <c r="F54" s="262"/>
      <c r="G54" s="262"/>
      <c r="H54" s="262"/>
      <c r="I54" s="262"/>
      <c r="J54" s="262"/>
      <c r="K54" s="262"/>
    </row>
    <row r="55" spans="1:11" hidden="1" x14ac:dyDescent="0.3">
      <c r="A55" s="262"/>
      <c r="B55" s="262"/>
      <c r="C55" s="262"/>
      <c r="D55" s="262"/>
      <c r="E55" s="262"/>
      <c r="F55" s="262"/>
      <c r="G55" s="262"/>
      <c r="H55" s="262"/>
      <c r="I55" s="262"/>
      <c r="J55" s="262"/>
      <c r="K55" s="262"/>
    </row>
    <row r="56" spans="1:11" hidden="1" x14ac:dyDescent="0.3">
      <c r="A56" s="262"/>
      <c r="B56" s="262"/>
      <c r="C56" s="262"/>
      <c r="D56" s="262"/>
      <c r="E56" s="262"/>
      <c r="F56" s="262"/>
      <c r="G56" s="262"/>
      <c r="H56" s="262"/>
      <c r="I56" s="262"/>
      <c r="J56" s="262"/>
      <c r="K56" s="262"/>
    </row>
    <row r="57" spans="1:11" hidden="1" x14ac:dyDescent="0.3">
      <c r="A57" s="262"/>
      <c r="B57" s="262"/>
      <c r="C57" s="262"/>
      <c r="D57" s="262"/>
      <c r="E57" s="262"/>
      <c r="F57" s="262"/>
      <c r="G57" s="262"/>
      <c r="H57" s="262"/>
      <c r="I57" s="262"/>
      <c r="J57" s="262"/>
      <c r="K57" s="262"/>
    </row>
    <row r="58" spans="1:11" hidden="1" x14ac:dyDescent="0.3">
      <c r="A58" s="262"/>
      <c r="B58" s="262"/>
      <c r="C58" s="262"/>
      <c r="D58" s="262"/>
      <c r="E58" s="262"/>
      <c r="F58" s="262"/>
      <c r="G58" s="262"/>
      <c r="H58" s="262"/>
      <c r="I58" s="262"/>
      <c r="J58" s="262"/>
      <c r="K58" s="262"/>
    </row>
    <row r="59" spans="1:11" hidden="1" x14ac:dyDescent="0.3">
      <c r="A59" s="262"/>
      <c r="B59" s="262"/>
      <c r="C59" s="262"/>
      <c r="D59" s="262"/>
      <c r="E59" s="262"/>
      <c r="F59" s="262"/>
      <c r="G59" s="262"/>
      <c r="H59" s="262"/>
      <c r="I59" s="262"/>
      <c r="J59" s="262"/>
      <c r="K59" s="262"/>
    </row>
    <row r="60" spans="1:11" hidden="1" x14ac:dyDescent="0.3">
      <c r="A60" s="262"/>
      <c r="B60" s="262"/>
      <c r="C60" s="262"/>
      <c r="D60" s="262"/>
      <c r="E60" s="262"/>
      <c r="F60" s="262"/>
      <c r="G60" s="262"/>
      <c r="H60" s="262"/>
      <c r="I60" s="262"/>
      <c r="J60" s="262"/>
      <c r="K60" s="262"/>
    </row>
    <row r="61" spans="1:11" hidden="1" x14ac:dyDescent="0.3">
      <c r="A61" s="262"/>
      <c r="B61" s="262"/>
      <c r="C61" s="262"/>
      <c r="D61" s="262"/>
      <c r="E61" s="262"/>
      <c r="F61" s="262"/>
      <c r="G61" s="262"/>
      <c r="H61" s="262"/>
      <c r="I61" s="262"/>
      <c r="J61" s="262"/>
      <c r="K61" s="262"/>
    </row>
    <row r="62" spans="1:11" hidden="1" x14ac:dyDescent="0.3">
      <c r="A62" s="262"/>
      <c r="B62" s="262"/>
      <c r="C62" s="262"/>
      <c r="D62" s="262"/>
      <c r="E62" s="262"/>
      <c r="F62" s="262"/>
      <c r="G62" s="262"/>
      <c r="H62" s="262"/>
      <c r="I62" s="262"/>
      <c r="J62" s="262"/>
      <c r="K62" s="262"/>
    </row>
    <row r="63" spans="1:11" hidden="1" x14ac:dyDescent="0.3">
      <c r="A63" s="262"/>
      <c r="B63" s="262"/>
      <c r="C63" s="262"/>
      <c r="D63" s="262"/>
      <c r="E63" s="262"/>
      <c r="F63" s="262"/>
      <c r="G63" s="262"/>
      <c r="H63" s="262"/>
      <c r="I63" s="262"/>
      <c r="J63" s="262"/>
      <c r="K63" s="262"/>
    </row>
    <row r="64" spans="1:11" hidden="1" x14ac:dyDescent="0.3">
      <c r="A64" s="262"/>
      <c r="B64" s="262"/>
      <c r="C64" s="262"/>
      <c r="D64" s="262"/>
      <c r="E64" s="262"/>
      <c r="F64" s="262"/>
      <c r="G64" s="262"/>
      <c r="H64" s="262"/>
      <c r="I64" s="262"/>
      <c r="J64" s="262"/>
      <c r="K64" s="262"/>
    </row>
    <row r="65" spans="1:11" hidden="1" x14ac:dyDescent="0.3">
      <c r="A65" s="262"/>
      <c r="B65" s="262"/>
      <c r="C65" s="262"/>
      <c r="D65" s="262"/>
      <c r="E65" s="262"/>
      <c r="F65" s="262"/>
      <c r="G65" s="262"/>
      <c r="H65" s="262"/>
      <c r="I65" s="262"/>
      <c r="J65" s="262"/>
      <c r="K65" s="262"/>
    </row>
    <row r="66" spans="1:11" hidden="1" x14ac:dyDescent="0.3">
      <c r="A66" s="262"/>
      <c r="B66" s="262"/>
      <c r="C66" s="262"/>
      <c r="D66" s="262"/>
      <c r="E66" s="262"/>
      <c r="F66" s="262"/>
      <c r="G66" s="262"/>
      <c r="H66" s="262"/>
      <c r="I66" s="262"/>
      <c r="J66" s="262"/>
      <c r="K66" s="262"/>
    </row>
    <row r="67" spans="1:11" hidden="1" x14ac:dyDescent="0.3">
      <c r="A67" s="262"/>
      <c r="B67" s="262"/>
      <c r="C67" s="262"/>
      <c r="D67" s="262"/>
      <c r="E67" s="262"/>
      <c r="F67" s="262"/>
      <c r="G67" s="262"/>
      <c r="H67" s="262"/>
      <c r="I67" s="262"/>
      <c r="J67" s="262"/>
      <c r="K67" s="262"/>
    </row>
    <row r="68" spans="1:11" hidden="1" x14ac:dyDescent="0.3">
      <c r="A68" s="262"/>
      <c r="B68" s="262"/>
      <c r="C68" s="262"/>
      <c r="D68" s="262"/>
      <c r="E68" s="262"/>
      <c r="F68" s="262"/>
      <c r="G68" s="262"/>
      <c r="H68" s="262"/>
      <c r="I68" s="262"/>
      <c r="J68" s="262"/>
      <c r="K68" s="262"/>
    </row>
    <row r="69" spans="1:11" hidden="1" x14ac:dyDescent="0.3">
      <c r="A69" s="262"/>
      <c r="B69" s="262"/>
      <c r="C69" s="262"/>
      <c r="D69" s="262"/>
      <c r="E69" s="262"/>
      <c r="F69" s="262"/>
      <c r="G69" s="262"/>
      <c r="H69" s="262"/>
      <c r="I69" s="262"/>
      <c r="J69" s="262"/>
      <c r="K69" s="262"/>
    </row>
    <row r="70" spans="1:11" hidden="1" x14ac:dyDescent="0.3">
      <c r="A70" s="262"/>
      <c r="B70" s="262"/>
      <c r="C70" s="262"/>
      <c r="D70" s="262"/>
      <c r="E70" s="262"/>
      <c r="F70" s="262"/>
      <c r="G70" s="262"/>
      <c r="H70" s="262"/>
      <c r="I70" s="262"/>
      <c r="J70" s="262"/>
      <c r="K70" s="262"/>
    </row>
    <row r="71" spans="1:11" hidden="1" x14ac:dyDescent="0.3">
      <c r="A71" s="262"/>
      <c r="B71" s="262"/>
      <c r="C71" s="262"/>
      <c r="D71" s="262"/>
      <c r="E71" s="262"/>
      <c r="F71" s="262"/>
      <c r="G71" s="262"/>
      <c r="H71" s="262"/>
      <c r="I71" s="262"/>
      <c r="J71" s="262"/>
      <c r="K71" s="262"/>
    </row>
    <row r="72" spans="1:11" hidden="1" x14ac:dyDescent="0.3">
      <c r="A72" s="262"/>
      <c r="B72" s="262"/>
      <c r="C72" s="262"/>
      <c r="D72" s="262"/>
      <c r="E72" s="262"/>
      <c r="F72" s="262"/>
      <c r="G72" s="262"/>
      <c r="H72" s="262"/>
      <c r="I72" s="262"/>
      <c r="J72" s="262"/>
      <c r="K72" s="262"/>
    </row>
    <row r="73" spans="1:11" hidden="1" x14ac:dyDescent="0.3">
      <c r="A73" s="262"/>
      <c r="B73" s="262"/>
      <c r="C73" s="262"/>
      <c r="D73" s="262"/>
      <c r="E73" s="262"/>
      <c r="F73" s="262"/>
      <c r="G73" s="262"/>
      <c r="H73" s="262"/>
      <c r="I73" s="262"/>
      <c r="J73" s="262"/>
      <c r="K73" s="262"/>
    </row>
    <row r="74" spans="1:11" hidden="1" x14ac:dyDescent="0.3">
      <c r="A74" s="262"/>
      <c r="B74" s="262"/>
      <c r="C74" s="262"/>
      <c r="D74" s="262"/>
      <c r="E74" s="262"/>
      <c r="F74" s="262"/>
      <c r="G74" s="262"/>
      <c r="H74" s="262"/>
      <c r="I74" s="262"/>
      <c r="J74" s="262"/>
      <c r="K74" s="262"/>
    </row>
    <row r="75" spans="1:11" ht="5.4" customHeight="1" x14ac:dyDescent="0.3">
      <c r="A75" s="262"/>
      <c r="B75" s="262"/>
      <c r="C75" s="262"/>
      <c r="D75" s="262"/>
      <c r="E75" s="262"/>
      <c r="F75" s="262"/>
      <c r="G75" s="262"/>
      <c r="H75" s="262"/>
      <c r="I75" s="262"/>
      <c r="J75" s="262"/>
      <c r="K75" s="262"/>
    </row>
    <row r="76" spans="1:11" hidden="1" x14ac:dyDescent="0.3">
      <c r="A76" s="262"/>
      <c r="B76" s="262"/>
      <c r="C76" s="262"/>
      <c r="D76" s="262"/>
      <c r="E76" s="262"/>
      <c r="F76" s="262"/>
      <c r="G76" s="262"/>
      <c r="H76" s="262"/>
      <c r="I76" s="262"/>
      <c r="J76" s="262"/>
      <c r="K76" s="262"/>
    </row>
    <row r="77" spans="1:11" hidden="1" x14ac:dyDescent="0.3">
      <c r="A77" s="262"/>
      <c r="B77" s="262"/>
      <c r="C77" s="262"/>
      <c r="D77" s="262"/>
      <c r="E77" s="262"/>
      <c r="F77" s="262"/>
      <c r="G77" s="262"/>
      <c r="H77" s="262"/>
      <c r="I77" s="262"/>
      <c r="J77" s="262"/>
      <c r="K77" s="262"/>
    </row>
    <row r="78" spans="1:11" hidden="1" x14ac:dyDescent="0.3">
      <c r="A78" s="262"/>
      <c r="B78" s="262"/>
      <c r="C78" s="262"/>
      <c r="D78" s="262"/>
      <c r="E78" s="262"/>
      <c r="F78" s="262"/>
      <c r="G78" s="262"/>
      <c r="H78" s="262"/>
      <c r="I78" s="262"/>
      <c r="J78" s="262"/>
      <c r="K78" s="262"/>
    </row>
    <row r="79" spans="1:11" hidden="1" x14ac:dyDescent="0.3">
      <c r="A79" s="262"/>
      <c r="B79" s="262"/>
      <c r="C79" s="262"/>
      <c r="D79" s="262"/>
      <c r="E79" s="262"/>
      <c r="F79" s="262"/>
      <c r="G79" s="262"/>
      <c r="H79" s="262"/>
      <c r="I79" s="262"/>
      <c r="J79" s="262"/>
      <c r="K79" s="262"/>
    </row>
    <row r="80" spans="1:11" s="194" customFormat="1" x14ac:dyDescent="0.3">
      <c r="A80" s="255"/>
      <c r="B80" s="255"/>
      <c r="C80" s="255"/>
      <c r="D80" s="255"/>
      <c r="E80" s="255"/>
      <c r="F80" s="255"/>
      <c r="G80" s="255"/>
      <c r="H80" s="255"/>
      <c r="I80" s="255"/>
      <c r="J80" s="255"/>
      <c r="K80" s="255"/>
    </row>
    <row r="81" spans="1:7" x14ac:dyDescent="0.3">
      <c r="A81" s="259" t="s">
        <v>1061</v>
      </c>
    </row>
    <row r="82" spans="1:7" x14ac:dyDescent="0.3">
      <c r="A82" s="65" t="s">
        <v>438</v>
      </c>
      <c r="B82" s="65"/>
      <c r="D82" s="256" t="s">
        <v>439</v>
      </c>
      <c r="E82" s="256" t="s">
        <v>381</v>
      </c>
      <c r="F82" s="256" t="s">
        <v>861</v>
      </c>
      <c r="G82" s="256" t="s">
        <v>860</v>
      </c>
    </row>
    <row r="83" spans="1:7" x14ac:dyDescent="0.3">
      <c r="A83" s="130" t="s">
        <v>432</v>
      </c>
      <c r="B83" s="130"/>
      <c r="D83" s="168">
        <v>1</v>
      </c>
      <c r="E83" s="168">
        <v>2</v>
      </c>
      <c r="F83" s="258">
        <v>3</v>
      </c>
      <c r="G83" s="168" t="s">
        <v>440</v>
      </c>
    </row>
    <row r="84" spans="1:7" x14ac:dyDescent="0.3">
      <c r="A84" s="31" t="s">
        <v>435</v>
      </c>
      <c r="B84" s="194"/>
      <c r="D84" s="258" t="s">
        <v>389</v>
      </c>
      <c r="E84" s="258" t="s">
        <v>404</v>
      </c>
      <c r="F84" s="258" t="s">
        <v>446</v>
      </c>
      <c r="G84" s="258" t="s">
        <v>447</v>
      </c>
    </row>
    <row r="85" spans="1:7" x14ac:dyDescent="0.3">
      <c r="A85" s="31" t="s">
        <v>601</v>
      </c>
      <c r="B85" s="194"/>
      <c r="D85" s="258" t="s">
        <v>640</v>
      </c>
      <c r="E85" s="258" t="s">
        <v>1058</v>
      </c>
      <c r="F85" s="258" t="s">
        <v>1057</v>
      </c>
      <c r="G85" s="258" t="s">
        <v>1054</v>
      </c>
    </row>
    <row r="86" spans="1:7" x14ac:dyDescent="0.3">
      <c r="A86" s="31" t="s">
        <v>433</v>
      </c>
      <c r="B86" s="133" t="s">
        <v>441</v>
      </c>
      <c r="D86" s="258" t="s">
        <v>442</v>
      </c>
      <c r="E86" s="258" t="s">
        <v>443</v>
      </c>
      <c r="F86" s="258" t="s">
        <v>444</v>
      </c>
      <c r="G86" s="258" t="s">
        <v>445</v>
      </c>
    </row>
    <row r="87" spans="1:7" x14ac:dyDescent="0.3">
      <c r="A87" s="264" t="s">
        <v>434</v>
      </c>
      <c r="B87" s="194" t="s">
        <v>384</v>
      </c>
      <c r="D87" s="258" t="s">
        <v>389</v>
      </c>
      <c r="E87" s="258" t="s">
        <v>404</v>
      </c>
      <c r="F87" s="258" t="s">
        <v>287</v>
      </c>
      <c r="G87" s="258" t="s">
        <v>318</v>
      </c>
    </row>
    <row r="88" spans="1:7" x14ac:dyDescent="0.3">
      <c r="A88" s="264"/>
      <c r="B88" s="194" t="s">
        <v>383</v>
      </c>
      <c r="D88" s="169"/>
      <c r="E88" s="258" t="s">
        <v>389</v>
      </c>
      <c r="F88" s="258" t="s">
        <v>287</v>
      </c>
      <c r="G88" s="258" t="s">
        <v>318</v>
      </c>
    </row>
    <row r="89" spans="1:7" x14ac:dyDescent="0.3">
      <c r="A89" s="194" t="s">
        <v>436</v>
      </c>
      <c r="B89" s="194"/>
      <c r="D89" s="258" t="s">
        <v>448</v>
      </c>
      <c r="E89" s="258" t="s">
        <v>449</v>
      </c>
      <c r="F89" s="258" t="s">
        <v>450</v>
      </c>
      <c r="G89" s="258" t="s">
        <v>493</v>
      </c>
    </row>
    <row r="90" spans="1:7" x14ac:dyDescent="0.3">
      <c r="A90" s="194" t="s">
        <v>437</v>
      </c>
      <c r="B90" s="194"/>
      <c r="D90" s="258" t="s">
        <v>451</v>
      </c>
      <c r="E90" s="194" t="s">
        <v>452</v>
      </c>
      <c r="F90" s="170" t="s">
        <v>453</v>
      </c>
      <c r="G90" s="258" t="s">
        <v>370</v>
      </c>
    </row>
    <row r="92" spans="1:7" x14ac:dyDescent="0.3">
      <c r="A92" t="s">
        <v>1062</v>
      </c>
    </row>
  </sheetData>
  <mergeCells count="4">
    <mergeCell ref="A1:K13"/>
    <mergeCell ref="A14:K33"/>
    <mergeCell ref="A34:K79"/>
    <mergeCell ref="A87:A8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topLeftCell="A61" workbookViewId="0">
      <selection activeCell="D77" sqref="D77"/>
    </sheetView>
  </sheetViews>
  <sheetFormatPr defaultRowHeight="14.4" x14ac:dyDescent="0.3"/>
  <cols>
    <col min="1" max="1" width="10.6640625" customWidth="1"/>
    <col min="2" max="2" width="8.33203125" customWidth="1"/>
    <col min="3" max="3" width="21" customWidth="1"/>
    <col min="4" max="4" width="15.6640625" customWidth="1"/>
    <col min="5" max="5" width="28.44140625" customWidth="1"/>
    <col min="6" max="6" width="10.77734375" customWidth="1"/>
  </cols>
  <sheetData>
    <row r="1" spans="1:9" x14ac:dyDescent="0.3">
      <c r="A1" s="65" t="s">
        <v>1016</v>
      </c>
      <c r="B1" s="194"/>
      <c r="C1" s="194"/>
      <c r="D1" s="194"/>
      <c r="E1" s="194"/>
      <c r="F1" s="194"/>
      <c r="G1" s="194"/>
    </row>
    <row r="2" spans="1:9" ht="13.8" customHeight="1" x14ac:dyDescent="0.3">
      <c r="A2" s="266" t="s">
        <v>1017</v>
      </c>
      <c r="B2" s="266"/>
      <c r="C2" s="31" t="s">
        <v>1026</v>
      </c>
      <c r="D2" s="194"/>
      <c r="E2" s="194"/>
      <c r="F2" s="194"/>
      <c r="G2" s="194"/>
    </row>
    <row r="3" spans="1:9" x14ac:dyDescent="0.3">
      <c r="A3" s="267" t="s">
        <v>1018</v>
      </c>
      <c r="B3" s="267"/>
      <c r="C3" s="194" t="s">
        <v>1019</v>
      </c>
      <c r="D3" s="194"/>
      <c r="E3" s="194"/>
      <c r="F3" s="194"/>
      <c r="G3" s="194"/>
    </row>
    <row r="4" spans="1:9" s="194" customFormat="1" x14ac:dyDescent="0.3">
      <c r="A4" s="267" t="s">
        <v>1027</v>
      </c>
      <c r="B4" s="267"/>
      <c r="C4" s="194" t="s">
        <v>1035</v>
      </c>
    </row>
    <row r="5" spans="1:9" s="194" customFormat="1" x14ac:dyDescent="0.3">
      <c r="A5" s="267" t="s">
        <v>1020</v>
      </c>
      <c r="B5" s="267"/>
      <c r="C5" s="194" t="s">
        <v>1021</v>
      </c>
    </row>
    <row r="6" spans="1:9" s="194" customFormat="1" x14ac:dyDescent="0.3">
      <c r="A6" s="267" t="s">
        <v>1022</v>
      </c>
      <c r="B6" s="267"/>
      <c r="C6" s="194" t="s">
        <v>1064</v>
      </c>
    </row>
    <row r="7" spans="1:9" s="194" customFormat="1" x14ac:dyDescent="0.3">
      <c r="A7" s="267" t="s">
        <v>1023</v>
      </c>
      <c r="B7" s="267"/>
      <c r="C7" s="194" t="s">
        <v>1036</v>
      </c>
    </row>
    <row r="8" spans="1:9" s="194" customFormat="1" x14ac:dyDescent="0.3">
      <c r="A8" s="229"/>
      <c r="B8" s="229"/>
    </row>
    <row r="9" spans="1:9" s="194" customFormat="1" x14ac:dyDescent="0.3">
      <c r="A9" s="250" t="s">
        <v>1024</v>
      </c>
      <c r="B9" s="229"/>
    </row>
    <row r="10" spans="1:9" s="194" customFormat="1" x14ac:dyDescent="0.3">
      <c r="A10" s="268" t="s">
        <v>1037</v>
      </c>
      <c r="B10" s="268"/>
      <c r="C10" s="268"/>
      <c r="D10" s="268"/>
      <c r="E10" s="268"/>
      <c r="F10" s="268"/>
      <c r="G10" s="268"/>
      <c r="H10" s="268"/>
      <c r="I10" s="268"/>
    </row>
    <row r="11" spans="1:9" s="194" customFormat="1" x14ac:dyDescent="0.3">
      <c r="A11" s="268"/>
      <c r="B11" s="268"/>
      <c r="C11" s="268"/>
      <c r="D11" s="268"/>
      <c r="E11" s="268"/>
      <c r="F11" s="268"/>
      <c r="G11" s="268"/>
      <c r="H11" s="268"/>
      <c r="I11" s="268"/>
    </row>
    <row r="12" spans="1:9" s="194" customFormat="1" x14ac:dyDescent="0.3">
      <c r="A12" s="230"/>
      <c r="B12" s="229"/>
    </row>
    <row r="13" spans="1:9" s="194" customFormat="1" ht="14.4" customHeight="1" x14ac:dyDescent="0.3">
      <c r="A13" s="268" t="s">
        <v>1028</v>
      </c>
      <c r="B13" s="268"/>
      <c r="C13" s="268"/>
      <c r="D13" s="268"/>
      <c r="E13" s="268"/>
      <c r="F13" s="268"/>
      <c r="G13" s="268"/>
      <c r="H13" s="268"/>
      <c r="I13" s="268"/>
    </row>
    <row r="14" spans="1:9" s="194" customFormat="1" x14ac:dyDescent="0.3">
      <c r="A14" s="268"/>
      <c r="B14" s="268"/>
      <c r="C14" s="268"/>
      <c r="D14" s="268"/>
      <c r="E14" s="268"/>
      <c r="F14" s="268"/>
      <c r="G14" s="268"/>
      <c r="H14" s="268"/>
      <c r="I14" s="268"/>
    </row>
    <row r="15" spans="1:9" s="194" customFormat="1" x14ac:dyDescent="0.3">
      <c r="B15" s="229"/>
    </row>
    <row r="16" spans="1:9" s="194" customFormat="1" x14ac:dyDescent="0.3">
      <c r="A16" s="269" t="s">
        <v>1025</v>
      </c>
      <c r="B16" s="269"/>
      <c r="C16" s="269"/>
      <c r="D16" s="269"/>
      <c r="E16" s="269"/>
      <c r="F16" s="269"/>
      <c r="G16" s="269"/>
      <c r="H16" s="269"/>
      <c r="I16" s="269"/>
    </row>
    <row r="17" spans="1:9" s="194" customFormat="1" x14ac:dyDescent="0.3">
      <c r="B17" s="229"/>
    </row>
    <row r="18" spans="1:9" x14ac:dyDescent="0.3">
      <c r="A18" s="194"/>
      <c r="D18" s="194"/>
      <c r="E18" s="194"/>
      <c r="F18" s="265" t="s">
        <v>848</v>
      </c>
      <c r="G18" s="265"/>
    </row>
    <row r="19" spans="1:9" ht="28.8" x14ac:dyDescent="0.3">
      <c r="A19" s="162" t="s">
        <v>0</v>
      </c>
      <c r="B19" s="162" t="s">
        <v>1</v>
      </c>
      <c r="C19" s="162" t="s">
        <v>2</v>
      </c>
      <c r="D19" s="166" t="s">
        <v>851</v>
      </c>
      <c r="E19" s="162" t="s">
        <v>3</v>
      </c>
      <c r="F19" s="234" t="s">
        <v>849</v>
      </c>
      <c r="G19" s="235" t="s">
        <v>850</v>
      </c>
    </row>
    <row r="20" spans="1:9" x14ac:dyDescent="0.3">
      <c r="A20" s="194" t="s">
        <v>145</v>
      </c>
      <c r="B20" s="34">
        <v>20</v>
      </c>
      <c r="C20" s="3" t="s">
        <v>11</v>
      </c>
      <c r="D20" s="3"/>
      <c r="E20" s="179" t="s">
        <v>143</v>
      </c>
      <c r="F20" s="194">
        <v>2</v>
      </c>
      <c r="G20">
        <v>3</v>
      </c>
    </row>
    <row r="21" spans="1:9" x14ac:dyDescent="0.3">
      <c r="A21" s="194" t="s">
        <v>74</v>
      </c>
      <c r="B21" s="29">
        <v>1310</v>
      </c>
      <c r="C21" s="3" t="s">
        <v>12</v>
      </c>
      <c r="D21" s="3"/>
      <c r="E21" s="179" t="s">
        <v>312</v>
      </c>
      <c r="F21" s="194">
        <v>15</v>
      </c>
      <c r="G21">
        <v>4</v>
      </c>
    </row>
    <row r="22" spans="1:9" x14ac:dyDescent="0.3">
      <c r="A22" s="194" t="s">
        <v>69</v>
      </c>
      <c r="B22" s="29">
        <v>1540</v>
      </c>
      <c r="C22" s="3" t="s">
        <v>13</v>
      </c>
      <c r="D22" s="3"/>
      <c r="E22" s="179" t="s">
        <v>144</v>
      </c>
      <c r="F22" s="194">
        <v>28</v>
      </c>
      <c r="G22">
        <v>5</v>
      </c>
    </row>
    <row r="23" spans="1:9" x14ac:dyDescent="0.3">
      <c r="A23" s="194" t="s">
        <v>146</v>
      </c>
      <c r="B23" s="34">
        <v>1570</v>
      </c>
      <c r="C23" s="3" t="s">
        <v>14</v>
      </c>
      <c r="D23" s="3"/>
      <c r="E23" s="179" t="s">
        <v>238</v>
      </c>
      <c r="F23" s="194">
        <v>41</v>
      </c>
      <c r="G23">
        <v>6</v>
      </c>
    </row>
    <row r="24" spans="1:9" x14ac:dyDescent="0.3">
      <c r="A24" s="194" t="s">
        <v>366</v>
      </c>
      <c r="B24" s="34">
        <v>2180</v>
      </c>
      <c r="C24" s="39" t="s">
        <v>360</v>
      </c>
      <c r="D24" s="39"/>
      <c r="E24" s="179" t="s">
        <v>367</v>
      </c>
      <c r="F24" s="194">
        <v>54</v>
      </c>
      <c r="G24">
        <v>7</v>
      </c>
    </row>
    <row r="25" spans="1:9" x14ac:dyDescent="0.3">
      <c r="A25" s="194" t="s">
        <v>147</v>
      </c>
      <c r="B25" s="34">
        <v>2200</v>
      </c>
      <c r="C25" s="3" t="s">
        <v>15</v>
      </c>
      <c r="D25" s="3"/>
      <c r="E25" s="179" t="s">
        <v>148</v>
      </c>
      <c r="F25" s="194">
        <v>67</v>
      </c>
      <c r="G25">
        <v>8</v>
      </c>
    </row>
    <row r="26" spans="1:9" x14ac:dyDescent="0.3">
      <c r="A26" s="194" t="s">
        <v>77</v>
      </c>
      <c r="B26" s="29">
        <v>2310</v>
      </c>
      <c r="C26" s="3" t="s">
        <v>16</v>
      </c>
      <c r="D26" s="3"/>
      <c r="E26" s="179" t="s">
        <v>336</v>
      </c>
      <c r="F26" s="194">
        <v>81</v>
      </c>
      <c r="G26">
        <v>9</v>
      </c>
    </row>
    <row r="27" spans="1:9" x14ac:dyDescent="0.3">
      <c r="A27" s="194" t="s">
        <v>150</v>
      </c>
      <c r="B27" s="34">
        <v>2380</v>
      </c>
      <c r="C27" s="3" t="s">
        <v>18</v>
      </c>
      <c r="D27" s="3"/>
      <c r="E27" s="179" t="s">
        <v>151</v>
      </c>
      <c r="F27" s="194">
        <v>94</v>
      </c>
      <c r="G27">
        <v>10</v>
      </c>
      <c r="I27" s="194"/>
    </row>
    <row r="28" spans="1:9" x14ac:dyDescent="0.3">
      <c r="A28" s="194" t="s">
        <v>81</v>
      </c>
      <c r="B28" s="29">
        <v>2390</v>
      </c>
      <c r="C28" s="3" t="s">
        <v>17</v>
      </c>
      <c r="D28" s="3"/>
      <c r="E28" s="179" t="s">
        <v>149</v>
      </c>
      <c r="F28" s="194">
        <v>107</v>
      </c>
      <c r="G28">
        <v>11</v>
      </c>
      <c r="I28" s="194"/>
    </row>
    <row r="29" spans="1:9" x14ac:dyDescent="0.3">
      <c r="A29" s="194" t="s">
        <v>79</v>
      </c>
      <c r="B29" s="29">
        <v>2430</v>
      </c>
      <c r="C29" s="3" t="s">
        <v>123</v>
      </c>
      <c r="D29" s="3"/>
      <c r="E29" s="179" t="s">
        <v>337</v>
      </c>
      <c r="F29" s="194">
        <v>120</v>
      </c>
      <c r="G29">
        <v>12</v>
      </c>
      <c r="I29" s="194"/>
    </row>
    <row r="30" spans="1:9" x14ac:dyDescent="0.3">
      <c r="A30" s="194" t="s">
        <v>334</v>
      </c>
      <c r="B30" s="29">
        <v>2560</v>
      </c>
      <c r="C30" s="3" t="s">
        <v>331</v>
      </c>
      <c r="D30" s="3"/>
      <c r="E30" s="179" t="s">
        <v>338</v>
      </c>
      <c r="F30" s="194">
        <v>133</v>
      </c>
      <c r="G30">
        <v>13</v>
      </c>
      <c r="I30" s="194"/>
    </row>
    <row r="31" spans="1:9" x14ac:dyDescent="0.3">
      <c r="A31" s="194" t="s">
        <v>156</v>
      </c>
      <c r="B31" s="34">
        <v>2670</v>
      </c>
      <c r="C31" s="3" t="s">
        <v>107</v>
      </c>
      <c r="D31" s="3"/>
      <c r="E31" s="179" t="s">
        <v>157</v>
      </c>
      <c r="F31" s="194">
        <v>146</v>
      </c>
      <c r="G31">
        <v>14</v>
      </c>
      <c r="I31" s="194"/>
    </row>
    <row r="32" spans="1:9" x14ac:dyDescent="0.3">
      <c r="A32" s="194" t="s">
        <v>369</v>
      </c>
      <c r="B32" s="34">
        <v>2870</v>
      </c>
      <c r="C32" s="39" t="s">
        <v>356</v>
      </c>
      <c r="D32" s="39"/>
      <c r="E32" s="179" t="s">
        <v>368</v>
      </c>
      <c r="F32" s="194">
        <v>159</v>
      </c>
      <c r="G32">
        <v>15</v>
      </c>
      <c r="I32" s="194"/>
    </row>
    <row r="33" spans="1:9" x14ac:dyDescent="0.3">
      <c r="A33" s="194" t="s">
        <v>158</v>
      </c>
      <c r="B33" s="34">
        <v>2900</v>
      </c>
      <c r="C33" s="3" t="s">
        <v>19</v>
      </c>
      <c r="D33" s="3"/>
      <c r="E33" s="179" t="s">
        <v>339</v>
      </c>
      <c r="F33" s="194">
        <v>172</v>
      </c>
      <c r="G33">
        <v>16</v>
      </c>
      <c r="I33" s="194"/>
    </row>
    <row r="34" spans="1:9" x14ac:dyDescent="0.3">
      <c r="A34" s="194" t="s">
        <v>154</v>
      </c>
      <c r="B34" s="34">
        <v>2920</v>
      </c>
      <c r="C34" s="3" t="s">
        <v>118</v>
      </c>
      <c r="D34" s="3" t="s">
        <v>852</v>
      </c>
      <c r="E34" s="179" t="s">
        <v>155</v>
      </c>
      <c r="F34" s="194">
        <v>185</v>
      </c>
      <c r="G34">
        <v>17</v>
      </c>
      <c r="I34" s="194"/>
    </row>
    <row r="35" spans="1:9" x14ac:dyDescent="0.3">
      <c r="A35" s="194" t="s">
        <v>152</v>
      </c>
      <c r="B35" s="34">
        <v>2930</v>
      </c>
      <c r="C35" s="3" t="s">
        <v>117</v>
      </c>
      <c r="D35" s="3" t="s">
        <v>853</v>
      </c>
      <c r="E35" s="179" t="s">
        <v>153</v>
      </c>
      <c r="F35" s="194">
        <v>198</v>
      </c>
      <c r="G35">
        <v>18</v>
      </c>
      <c r="I35" s="194"/>
    </row>
    <row r="36" spans="1:9" x14ac:dyDescent="0.3">
      <c r="A36" s="194" t="s">
        <v>78</v>
      </c>
      <c r="B36" s="29">
        <v>2960</v>
      </c>
      <c r="C36" s="3" t="s">
        <v>20</v>
      </c>
      <c r="D36" s="3"/>
      <c r="E36" s="179" t="s">
        <v>159</v>
      </c>
      <c r="F36" s="194">
        <v>211</v>
      </c>
      <c r="G36">
        <v>19</v>
      </c>
      <c r="I36" s="194"/>
    </row>
    <row r="37" spans="1:9" x14ac:dyDescent="0.3">
      <c r="A37" s="194" t="s">
        <v>75</v>
      </c>
      <c r="B37" s="29">
        <v>3010</v>
      </c>
      <c r="C37" s="3" t="s">
        <v>124</v>
      </c>
      <c r="D37" s="3"/>
      <c r="E37" s="179" t="s">
        <v>160</v>
      </c>
      <c r="F37" s="194">
        <v>224</v>
      </c>
      <c r="G37">
        <v>20</v>
      </c>
      <c r="I37" s="194"/>
    </row>
    <row r="38" spans="1:9" x14ac:dyDescent="0.3">
      <c r="A38" s="194" t="s">
        <v>190</v>
      </c>
      <c r="B38" s="34">
        <v>3040</v>
      </c>
      <c r="C38" s="3" t="s">
        <v>189</v>
      </c>
      <c r="D38" s="3"/>
      <c r="E38" s="179" t="s">
        <v>191</v>
      </c>
      <c r="F38" s="194">
        <v>237</v>
      </c>
      <c r="G38">
        <v>21</v>
      </c>
      <c r="I38" s="194"/>
    </row>
    <row r="39" spans="1:9" x14ac:dyDescent="0.3">
      <c r="A39" s="194" t="s">
        <v>162</v>
      </c>
      <c r="B39" s="34">
        <v>3090</v>
      </c>
      <c r="C39" s="3" t="s">
        <v>23</v>
      </c>
      <c r="D39" s="3"/>
      <c r="E39" s="179" t="s">
        <v>163</v>
      </c>
      <c r="F39" s="194">
        <v>250</v>
      </c>
      <c r="G39">
        <v>22</v>
      </c>
      <c r="I39" s="194"/>
    </row>
    <row r="40" spans="1:9" x14ac:dyDescent="0.3">
      <c r="A40" s="194" t="s">
        <v>186</v>
      </c>
      <c r="B40" s="34">
        <v>3100</v>
      </c>
      <c r="C40" s="3" t="s">
        <v>187</v>
      </c>
      <c r="D40" s="3"/>
      <c r="E40" s="179" t="s">
        <v>188</v>
      </c>
      <c r="F40" s="194">
        <v>263</v>
      </c>
      <c r="G40">
        <v>23</v>
      </c>
      <c r="I40" s="194"/>
    </row>
    <row r="41" spans="1:9" x14ac:dyDescent="0.3">
      <c r="A41" s="194" t="s">
        <v>91</v>
      </c>
      <c r="B41" s="29">
        <v>3200</v>
      </c>
      <c r="C41" s="3" t="s">
        <v>22</v>
      </c>
      <c r="D41" s="3"/>
      <c r="E41" s="179" t="s">
        <v>161</v>
      </c>
      <c r="F41" s="194">
        <v>276</v>
      </c>
      <c r="G41">
        <v>24</v>
      </c>
      <c r="I41" s="194"/>
    </row>
    <row r="42" spans="1:9" x14ac:dyDescent="0.3">
      <c r="A42" s="194" t="s">
        <v>168</v>
      </c>
      <c r="B42" s="34">
        <v>3260</v>
      </c>
      <c r="C42" s="3" t="s">
        <v>26</v>
      </c>
      <c r="D42" s="3"/>
      <c r="E42" s="179" t="s">
        <v>169</v>
      </c>
      <c r="F42" s="194">
        <v>289</v>
      </c>
      <c r="G42">
        <v>25</v>
      </c>
      <c r="I42" s="194"/>
    </row>
    <row r="43" spans="1:9" x14ac:dyDescent="0.3">
      <c r="A43" s="194" t="s">
        <v>164</v>
      </c>
      <c r="B43" s="34">
        <v>3290</v>
      </c>
      <c r="C43" s="3" t="s">
        <v>24</v>
      </c>
      <c r="D43" s="3"/>
      <c r="E43" s="179" t="s">
        <v>165</v>
      </c>
      <c r="F43" s="194">
        <v>302</v>
      </c>
      <c r="G43">
        <v>26</v>
      </c>
      <c r="I43" s="194"/>
    </row>
    <row r="44" spans="1:9" x14ac:dyDescent="0.3">
      <c r="A44" s="194" t="s">
        <v>70</v>
      </c>
      <c r="B44" s="34">
        <v>3320</v>
      </c>
      <c r="C44" s="3" t="s">
        <v>71</v>
      </c>
      <c r="D44" s="3" t="s">
        <v>854</v>
      </c>
      <c r="E44" s="179" t="s">
        <v>170</v>
      </c>
      <c r="F44" s="194">
        <v>315</v>
      </c>
      <c r="G44">
        <v>27</v>
      </c>
      <c r="I44" s="194"/>
    </row>
    <row r="45" spans="1:9" x14ac:dyDescent="0.3">
      <c r="A45" s="194" t="s">
        <v>166</v>
      </c>
      <c r="B45" s="34">
        <v>3350</v>
      </c>
      <c r="C45" s="3" t="s">
        <v>25</v>
      </c>
      <c r="D45" s="3"/>
      <c r="E45" s="179" t="s">
        <v>167</v>
      </c>
      <c r="F45" s="194">
        <v>328</v>
      </c>
      <c r="G45">
        <v>28</v>
      </c>
      <c r="I45" s="194"/>
    </row>
    <row r="46" spans="1:9" x14ac:dyDescent="0.3">
      <c r="A46" s="194" t="s">
        <v>73</v>
      </c>
      <c r="B46" s="29">
        <v>4330</v>
      </c>
      <c r="C46" s="3" t="s">
        <v>27</v>
      </c>
      <c r="D46" s="3"/>
      <c r="E46" s="179" t="s">
        <v>171</v>
      </c>
      <c r="F46" s="194">
        <v>341</v>
      </c>
      <c r="G46">
        <v>29</v>
      </c>
      <c r="I46" s="194"/>
    </row>
    <row r="47" spans="1:9" x14ac:dyDescent="0.3">
      <c r="A47" s="194" t="s">
        <v>372</v>
      </c>
      <c r="B47" s="34">
        <v>5530</v>
      </c>
      <c r="C47" s="39" t="s">
        <v>359</v>
      </c>
      <c r="D47" s="39"/>
      <c r="E47" s="179" t="s">
        <v>371</v>
      </c>
      <c r="F47" s="194">
        <v>354</v>
      </c>
      <c r="G47">
        <v>30</v>
      </c>
      <c r="I47" s="194"/>
    </row>
    <row r="48" spans="1:9" x14ac:dyDescent="0.3">
      <c r="A48" s="194" t="s">
        <v>172</v>
      </c>
      <c r="B48" s="34">
        <v>6680</v>
      </c>
      <c r="C48" s="3" t="s">
        <v>28</v>
      </c>
      <c r="D48" s="3"/>
      <c r="E48" s="179" t="s">
        <v>173</v>
      </c>
      <c r="F48" s="194">
        <v>367</v>
      </c>
      <c r="G48">
        <v>31</v>
      </c>
      <c r="I48" s="194"/>
    </row>
    <row r="49" spans="1:9" x14ac:dyDescent="0.3">
      <c r="A49" s="194" t="s">
        <v>197</v>
      </c>
      <c r="B49" s="34">
        <v>6870</v>
      </c>
      <c r="C49" s="3" t="s">
        <v>196</v>
      </c>
      <c r="D49" s="3"/>
      <c r="E49" s="179" t="s">
        <v>353</v>
      </c>
      <c r="F49" s="194">
        <v>380</v>
      </c>
      <c r="G49">
        <v>32</v>
      </c>
      <c r="I49" s="194"/>
    </row>
    <row r="50" spans="1:9" x14ac:dyDescent="0.3">
      <c r="A50" s="194" t="s">
        <v>84</v>
      </c>
      <c r="B50" s="29">
        <v>7440</v>
      </c>
      <c r="C50" s="3" t="s">
        <v>32</v>
      </c>
      <c r="D50" s="3"/>
      <c r="E50" s="179" t="s">
        <v>290</v>
      </c>
      <c r="F50" s="194">
        <v>393</v>
      </c>
      <c r="G50">
        <v>33</v>
      </c>
      <c r="I50" s="194"/>
    </row>
    <row r="51" spans="1:9" x14ac:dyDescent="0.3">
      <c r="A51" s="194" t="s">
        <v>174</v>
      </c>
      <c r="B51" s="34">
        <v>7500</v>
      </c>
      <c r="C51" s="3" t="s">
        <v>116</v>
      </c>
      <c r="D51" s="3"/>
      <c r="E51" s="179" t="s">
        <v>175</v>
      </c>
      <c r="F51" s="194">
        <v>406</v>
      </c>
      <c r="G51">
        <v>34</v>
      </c>
      <c r="I51" s="194"/>
    </row>
    <row r="52" spans="1:9" x14ac:dyDescent="0.3">
      <c r="A52" s="194" t="s">
        <v>176</v>
      </c>
      <c r="B52" s="34">
        <v>7510</v>
      </c>
      <c r="C52" s="3" t="s">
        <v>29</v>
      </c>
      <c r="D52" s="3"/>
      <c r="E52" s="179" t="s">
        <v>177</v>
      </c>
      <c r="F52" s="194">
        <v>419</v>
      </c>
      <c r="G52">
        <v>35</v>
      </c>
      <c r="I52" s="194"/>
    </row>
    <row r="53" spans="1:9" x14ac:dyDescent="0.3">
      <c r="A53" s="194" t="s">
        <v>181</v>
      </c>
      <c r="B53" s="34">
        <v>7650</v>
      </c>
      <c r="C53" s="3" t="s">
        <v>180</v>
      </c>
      <c r="D53" s="3"/>
      <c r="E53" s="179" t="s">
        <v>182</v>
      </c>
      <c r="F53" s="194">
        <v>432</v>
      </c>
      <c r="G53">
        <v>36</v>
      </c>
      <c r="I53" s="194"/>
    </row>
    <row r="54" spans="1:9" x14ac:dyDescent="0.3">
      <c r="A54" s="194" t="s">
        <v>178</v>
      </c>
      <c r="B54" s="34">
        <v>7660</v>
      </c>
      <c r="C54" s="3" t="s">
        <v>30</v>
      </c>
      <c r="D54" s="3"/>
      <c r="E54" s="179" t="s">
        <v>179</v>
      </c>
      <c r="F54" s="194">
        <v>445</v>
      </c>
      <c r="G54">
        <v>37</v>
      </c>
      <c r="I54" s="194"/>
    </row>
    <row r="55" spans="1:9" x14ac:dyDescent="0.3">
      <c r="A55" s="194" t="s">
        <v>83</v>
      </c>
      <c r="B55" s="29">
        <v>7700</v>
      </c>
      <c r="C55" s="3" t="s">
        <v>31</v>
      </c>
      <c r="D55" s="3"/>
      <c r="E55" s="179" t="s">
        <v>291</v>
      </c>
      <c r="F55" s="194">
        <v>458</v>
      </c>
      <c r="G55">
        <v>38</v>
      </c>
      <c r="I55" s="194"/>
    </row>
    <row r="56" spans="1:9" x14ac:dyDescent="0.3">
      <c r="A56" s="194" t="s">
        <v>72</v>
      </c>
      <c r="B56" s="29">
        <v>7780</v>
      </c>
      <c r="C56" s="3" t="s">
        <v>33</v>
      </c>
      <c r="D56" s="3"/>
      <c r="E56" s="179" t="s">
        <v>292</v>
      </c>
      <c r="F56" s="194">
        <v>471</v>
      </c>
      <c r="G56">
        <v>39</v>
      </c>
      <c r="I56" s="194"/>
    </row>
    <row r="57" spans="1:9" x14ac:dyDescent="0.3">
      <c r="A57" s="194" t="s">
        <v>105</v>
      </c>
      <c r="B57" s="34">
        <v>7950</v>
      </c>
      <c r="C57" s="3" t="s">
        <v>34</v>
      </c>
      <c r="D57" s="3"/>
      <c r="E57" s="179" t="s">
        <v>293</v>
      </c>
      <c r="F57" s="194">
        <v>484</v>
      </c>
      <c r="G57">
        <v>40</v>
      </c>
      <c r="I57" s="194"/>
    </row>
    <row r="58" spans="1:9" x14ac:dyDescent="0.3">
      <c r="A58" s="194" t="s">
        <v>323</v>
      </c>
      <c r="B58" s="29">
        <v>8310</v>
      </c>
      <c r="C58" s="39" t="s">
        <v>322</v>
      </c>
      <c r="D58" s="39"/>
      <c r="E58" s="179" t="s">
        <v>321</v>
      </c>
      <c r="F58" s="194">
        <v>497</v>
      </c>
      <c r="G58">
        <v>41</v>
      </c>
      <c r="I58" s="194"/>
    </row>
    <row r="59" spans="1:9" x14ac:dyDescent="0.3">
      <c r="A59" s="194" t="s">
        <v>119</v>
      </c>
      <c r="B59" s="34">
        <v>8410</v>
      </c>
      <c r="C59" s="39" t="s">
        <v>120</v>
      </c>
      <c r="D59" s="39"/>
      <c r="E59" s="179" t="s">
        <v>121</v>
      </c>
      <c r="F59" s="194">
        <v>510</v>
      </c>
      <c r="G59">
        <v>42</v>
      </c>
      <c r="I59" s="194"/>
    </row>
    <row r="60" spans="1:9" x14ac:dyDescent="0.3">
      <c r="A60" s="194" t="s">
        <v>85</v>
      </c>
      <c r="B60" s="25">
        <v>8460</v>
      </c>
      <c r="C60" s="3" t="s">
        <v>35</v>
      </c>
      <c r="D60" s="3"/>
      <c r="E60" s="179" t="s">
        <v>294</v>
      </c>
      <c r="F60" s="194">
        <v>523</v>
      </c>
      <c r="G60">
        <v>43</v>
      </c>
      <c r="I60" s="194"/>
    </row>
    <row r="61" spans="1:9" x14ac:dyDescent="0.3">
      <c r="A61" s="194" t="s">
        <v>86</v>
      </c>
      <c r="B61" s="29">
        <v>8480</v>
      </c>
      <c r="C61" s="3" t="s">
        <v>36</v>
      </c>
      <c r="D61" s="3"/>
      <c r="E61" s="179" t="s">
        <v>295</v>
      </c>
      <c r="F61" s="194">
        <v>536</v>
      </c>
      <c r="G61">
        <v>44</v>
      </c>
      <c r="I61" s="194"/>
    </row>
    <row r="62" spans="1:9" x14ac:dyDescent="0.3">
      <c r="A62" s="194" t="s">
        <v>239</v>
      </c>
      <c r="B62" s="34">
        <v>8550</v>
      </c>
      <c r="C62" s="3" t="s">
        <v>37</v>
      </c>
      <c r="D62" s="3"/>
      <c r="E62" s="179" t="s">
        <v>340</v>
      </c>
      <c r="F62" s="194">
        <v>549</v>
      </c>
      <c r="G62">
        <v>45</v>
      </c>
      <c r="I62" s="194"/>
    </row>
    <row r="63" spans="1:9" x14ac:dyDescent="0.3">
      <c r="A63" s="194" t="s">
        <v>240</v>
      </c>
      <c r="B63" s="34">
        <v>8560</v>
      </c>
      <c r="C63" s="3" t="s">
        <v>38</v>
      </c>
      <c r="D63" s="3"/>
      <c r="E63" s="179" t="s">
        <v>241</v>
      </c>
      <c r="F63" s="194">
        <v>562</v>
      </c>
      <c r="G63">
        <v>46</v>
      </c>
      <c r="I63" s="194"/>
    </row>
    <row r="64" spans="1:9" x14ac:dyDescent="0.3">
      <c r="A64" s="194" t="s">
        <v>88</v>
      </c>
      <c r="B64" s="29">
        <v>8630</v>
      </c>
      <c r="C64" s="3" t="s">
        <v>296</v>
      </c>
      <c r="D64" s="3"/>
      <c r="E64" s="179" t="s">
        <v>297</v>
      </c>
      <c r="F64" s="194">
        <v>575</v>
      </c>
      <c r="G64">
        <v>47</v>
      </c>
      <c r="I64" s="194"/>
    </row>
    <row r="65" spans="1:9" x14ac:dyDescent="0.3">
      <c r="A65" s="194" t="s">
        <v>90</v>
      </c>
      <c r="B65" s="25">
        <v>8830</v>
      </c>
      <c r="C65" s="3" t="s">
        <v>41</v>
      </c>
      <c r="D65" s="3"/>
      <c r="E65" s="179" t="s">
        <v>298</v>
      </c>
      <c r="F65" s="194">
        <v>588</v>
      </c>
      <c r="G65">
        <v>48</v>
      </c>
      <c r="I65" s="194"/>
    </row>
    <row r="66" spans="1:9" x14ac:dyDescent="0.3">
      <c r="A66" s="194" t="s">
        <v>242</v>
      </c>
      <c r="B66" s="29">
        <v>8840</v>
      </c>
      <c r="C66" s="3" t="s">
        <v>39</v>
      </c>
      <c r="D66" s="3"/>
      <c r="E66" s="179" t="s">
        <v>341</v>
      </c>
      <c r="F66" s="194">
        <v>601</v>
      </c>
      <c r="G66">
        <v>49</v>
      </c>
      <c r="I66" s="194"/>
    </row>
    <row r="67" spans="1:9" x14ac:dyDescent="0.3">
      <c r="A67" s="194" t="s">
        <v>89</v>
      </c>
      <c r="B67" s="29">
        <v>8870</v>
      </c>
      <c r="C67" s="3" t="s">
        <v>42</v>
      </c>
      <c r="D67" s="3"/>
      <c r="E67" s="179" t="s">
        <v>299</v>
      </c>
      <c r="F67" s="194">
        <v>614</v>
      </c>
      <c r="G67">
        <v>50</v>
      </c>
      <c r="I67" s="194"/>
    </row>
    <row r="68" spans="1:9" x14ac:dyDescent="0.3">
      <c r="A68" s="194" t="s">
        <v>243</v>
      </c>
      <c r="B68" s="34">
        <v>8980</v>
      </c>
      <c r="C68" s="3" t="s">
        <v>106</v>
      </c>
      <c r="D68" s="3"/>
      <c r="E68" s="179" t="s">
        <v>342</v>
      </c>
      <c r="F68" s="194">
        <v>627</v>
      </c>
      <c r="G68">
        <v>51</v>
      </c>
      <c r="I68" s="194"/>
    </row>
    <row r="69" spans="1:9" x14ac:dyDescent="0.3">
      <c r="A69" s="194" t="s">
        <v>96</v>
      </c>
      <c r="B69" s="29">
        <v>9740</v>
      </c>
      <c r="C69" s="3" t="s">
        <v>43</v>
      </c>
      <c r="D69" s="3"/>
      <c r="E69" s="179" t="s">
        <v>300</v>
      </c>
      <c r="F69" s="194">
        <v>640</v>
      </c>
      <c r="G69">
        <v>52</v>
      </c>
      <c r="I69" s="194"/>
    </row>
    <row r="70" spans="1:9" x14ac:dyDescent="0.3">
      <c r="A70" s="194" t="s">
        <v>373</v>
      </c>
      <c r="B70" s="34">
        <v>10090</v>
      </c>
      <c r="C70" s="39" t="s">
        <v>355</v>
      </c>
      <c r="D70" s="39"/>
      <c r="E70" s="233" t="s">
        <v>374</v>
      </c>
      <c r="F70" s="194">
        <v>653</v>
      </c>
      <c r="G70">
        <v>53</v>
      </c>
      <c r="I70" s="194"/>
    </row>
    <row r="71" spans="1:9" x14ac:dyDescent="0.3">
      <c r="A71" s="194" t="s">
        <v>244</v>
      </c>
      <c r="B71" s="34">
        <v>10840</v>
      </c>
      <c r="C71" s="3" t="s">
        <v>44</v>
      </c>
      <c r="D71" s="3"/>
      <c r="E71" s="179" t="s">
        <v>247</v>
      </c>
      <c r="F71" s="194">
        <v>666</v>
      </c>
      <c r="G71">
        <v>54</v>
      </c>
      <c r="I71" s="194"/>
    </row>
    <row r="72" spans="1:9" x14ac:dyDescent="0.3">
      <c r="A72" s="194" t="s">
        <v>245</v>
      </c>
      <c r="B72" s="34">
        <v>11030</v>
      </c>
      <c r="C72" s="3" t="s">
        <v>45</v>
      </c>
      <c r="D72" s="3"/>
      <c r="E72" s="179" t="s">
        <v>246</v>
      </c>
      <c r="F72" s="194">
        <v>679</v>
      </c>
      <c r="G72">
        <v>55</v>
      </c>
      <c r="I72" s="194"/>
    </row>
    <row r="73" spans="1:9" x14ac:dyDescent="0.3">
      <c r="A73" s="194" t="s">
        <v>248</v>
      </c>
      <c r="B73" s="34">
        <v>11130</v>
      </c>
      <c r="C73" s="3" t="s">
        <v>46</v>
      </c>
      <c r="D73" s="3"/>
      <c r="E73" s="179" t="s">
        <v>343</v>
      </c>
      <c r="F73" s="194">
        <v>692</v>
      </c>
      <c r="G73">
        <v>56</v>
      </c>
      <c r="I73" s="194"/>
    </row>
    <row r="74" spans="1:9" x14ac:dyDescent="0.3">
      <c r="A74" s="194" t="s">
        <v>103</v>
      </c>
      <c r="B74" s="34">
        <v>11370</v>
      </c>
      <c r="C74" s="3" t="s">
        <v>47</v>
      </c>
      <c r="D74" s="3"/>
      <c r="E74" s="179" t="s">
        <v>301</v>
      </c>
      <c r="F74" s="194">
        <v>705</v>
      </c>
      <c r="G74">
        <v>57</v>
      </c>
      <c r="I74" s="194"/>
    </row>
    <row r="75" spans="1:9" x14ac:dyDescent="0.3">
      <c r="A75" s="194" t="s">
        <v>273</v>
      </c>
      <c r="B75" s="25">
        <v>12010</v>
      </c>
      <c r="C75" s="39" t="s">
        <v>270</v>
      </c>
      <c r="D75" s="39"/>
      <c r="E75" s="179" t="s">
        <v>274</v>
      </c>
      <c r="F75" s="194">
        <v>718</v>
      </c>
      <c r="G75">
        <v>58</v>
      </c>
      <c r="I75" s="194"/>
    </row>
    <row r="76" spans="1:9" x14ac:dyDescent="0.3">
      <c r="A76" s="194" t="s">
        <v>249</v>
      </c>
      <c r="B76" s="34">
        <v>12930</v>
      </c>
      <c r="C76" s="3" t="s">
        <v>48</v>
      </c>
      <c r="D76" s="3"/>
      <c r="E76" s="179" t="s">
        <v>250</v>
      </c>
      <c r="F76" s="194">
        <v>731</v>
      </c>
      <c r="G76">
        <v>59</v>
      </c>
      <c r="I76" s="194"/>
    </row>
    <row r="77" spans="1:9" x14ac:dyDescent="0.3">
      <c r="A77" s="194" t="s">
        <v>376</v>
      </c>
      <c r="B77" s="34">
        <v>12950</v>
      </c>
      <c r="C77" s="39" t="s">
        <v>361</v>
      </c>
      <c r="D77" s="39"/>
      <c r="E77" s="179" t="s">
        <v>1065</v>
      </c>
      <c r="F77" s="194">
        <v>744</v>
      </c>
      <c r="G77">
        <v>60</v>
      </c>
      <c r="I77" s="194"/>
    </row>
    <row r="78" spans="1:9" x14ac:dyDescent="0.3">
      <c r="A78" s="194" t="s">
        <v>378</v>
      </c>
      <c r="B78" s="34">
        <v>13120</v>
      </c>
      <c r="C78" s="39" t="s">
        <v>358</v>
      </c>
      <c r="D78" s="39"/>
      <c r="E78" s="179" t="s">
        <v>377</v>
      </c>
      <c r="F78" s="194">
        <v>757</v>
      </c>
      <c r="G78">
        <v>61</v>
      </c>
      <c r="I78" s="194"/>
    </row>
    <row r="79" spans="1:9" x14ac:dyDescent="0.3">
      <c r="A79" s="194" t="s">
        <v>97</v>
      </c>
      <c r="B79" s="25">
        <v>13140</v>
      </c>
      <c r="C79" s="3" t="s">
        <v>49</v>
      </c>
      <c r="D79" s="3"/>
      <c r="E79" s="179" t="s">
        <v>302</v>
      </c>
      <c r="F79" s="194">
        <v>770</v>
      </c>
      <c r="G79">
        <v>62</v>
      </c>
      <c r="I79" s="194"/>
    </row>
    <row r="80" spans="1:9" x14ac:dyDescent="0.3">
      <c r="A80" s="194" t="s">
        <v>98</v>
      </c>
      <c r="B80" s="29">
        <v>13150</v>
      </c>
      <c r="C80" s="3" t="s">
        <v>50</v>
      </c>
      <c r="D80" s="3"/>
      <c r="E80" s="179" t="s">
        <v>303</v>
      </c>
      <c r="F80" s="194">
        <v>783</v>
      </c>
      <c r="G80">
        <v>63</v>
      </c>
      <c r="I80" s="194"/>
    </row>
    <row r="81" spans="1:9" x14ac:dyDescent="0.3">
      <c r="A81" s="194" t="s">
        <v>406</v>
      </c>
      <c r="B81" s="34">
        <v>13350</v>
      </c>
      <c r="C81" s="39" t="s">
        <v>357</v>
      </c>
      <c r="D81" s="39"/>
      <c r="E81" s="179" t="s">
        <v>405</v>
      </c>
      <c r="F81" s="194">
        <v>796</v>
      </c>
      <c r="G81">
        <v>64</v>
      </c>
      <c r="I81" s="194"/>
    </row>
    <row r="82" spans="1:9" x14ac:dyDescent="0.3">
      <c r="A82" s="194" t="s">
        <v>99</v>
      </c>
      <c r="B82" s="29">
        <v>13430</v>
      </c>
      <c r="C82" s="3" t="s">
        <v>51</v>
      </c>
      <c r="D82" s="3"/>
      <c r="E82" s="179" t="s">
        <v>344</v>
      </c>
      <c r="F82" s="194">
        <v>809</v>
      </c>
      <c r="G82">
        <v>65</v>
      </c>
      <c r="I82" s="194"/>
    </row>
    <row r="83" spans="1:9" x14ac:dyDescent="0.3">
      <c r="A83" s="194" t="s">
        <v>251</v>
      </c>
      <c r="B83" s="34">
        <v>13480</v>
      </c>
      <c r="C83" s="3" t="s">
        <v>52</v>
      </c>
      <c r="D83" s="3"/>
      <c r="E83" s="179" t="s">
        <v>252</v>
      </c>
      <c r="F83" s="194">
        <v>822</v>
      </c>
      <c r="G83">
        <v>66</v>
      </c>
      <c r="I83" s="194"/>
    </row>
    <row r="84" spans="1:9" x14ac:dyDescent="0.3">
      <c r="A84" s="194" t="s">
        <v>255</v>
      </c>
      <c r="B84" s="34">
        <v>14400</v>
      </c>
      <c r="C84" s="3" t="s">
        <v>54</v>
      </c>
      <c r="D84" s="3" t="s">
        <v>855</v>
      </c>
      <c r="E84" s="179" t="s">
        <v>256</v>
      </c>
      <c r="F84" s="194">
        <v>835</v>
      </c>
      <c r="G84">
        <v>67</v>
      </c>
      <c r="I84" s="194"/>
    </row>
    <row r="85" spans="1:9" x14ac:dyDescent="0.3">
      <c r="A85" s="194" t="s">
        <v>95</v>
      </c>
      <c r="B85" s="25">
        <v>14420</v>
      </c>
      <c r="C85" s="3" t="s">
        <v>304</v>
      </c>
      <c r="D85" s="3" t="s">
        <v>856</v>
      </c>
      <c r="E85" s="179" t="s">
        <v>305</v>
      </c>
      <c r="F85" s="194">
        <v>848</v>
      </c>
      <c r="G85">
        <v>68</v>
      </c>
      <c r="I85" s="194"/>
    </row>
    <row r="86" spans="1:9" x14ac:dyDescent="0.3">
      <c r="A86" s="194" t="s">
        <v>257</v>
      </c>
      <c r="B86" s="194">
        <v>14480</v>
      </c>
      <c r="C86" s="3" t="s">
        <v>55</v>
      </c>
      <c r="D86" s="3" t="s">
        <v>857</v>
      </c>
      <c r="E86" s="179" t="s">
        <v>345</v>
      </c>
      <c r="F86" s="194">
        <v>861</v>
      </c>
      <c r="G86">
        <v>69</v>
      </c>
      <c r="I86" s="194"/>
    </row>
    <row r="87" spans="1:9" x14ac:dyDescent="0.3">
      <c r="A87" s="194" t="s">
        <v>192</v>
      </c>
      <c r="B87" s="34">
        <v>14540</v>
      </c>
      <c r="C87" s="3" t="s">
        <v>140</v>
      </c>
      <c r="D87" s="3" t="s">
        <v>858</v>
      </c>
      <c r="E87" s="179" t="s">
        <v>193</v>
      </c>
      <c r="F87" s="194">
        <v>874</v>
      </c>
      <c r="G87">
        <v>70</v>
      </c>
      <c r="I87" s="194"/>
    </row>
    <row r="88" spans="1:9" x14ac:dyDescent="0.3">
      <c r="A88" s="194" t="s">
        <v>253</v>
      </c>
      <c r="B88" s="34">
        <v>14610</v>
      </c>
      <c r="C88" s="3" t="s">
        <v>53</v>
      </c>
      <c r="D88" s="3" t="s">
        <v>859</v>
      </c>
      <c r="E88" s="179" t="s">
        <v>254</v>
      </c>
      <c r="F88" s="194">
        <v>887</v>
      </c>
      <c r="G88">
        <v>71</v>
      </c>
      <c r="I88" s="194"/>
    </row>
    <row r="89" spans="1:9" x14ac:dyDescent="0.3">
      <c r="A89" s="194" t="s">
        <v>195</v>
      </c>
      <c r="B89" s="34">
        <v>14790</v>
      </c>
      <c r="C89" s="3" t="s">
        <v>141</v>
      </c>
      <c r="D89" s="3"/>
      <c r="E89" s="179" t="s">
        <v>194</v>
      </c>
      <c r="F89" s="194">
        <v>900</v>
      </c>
      <c r="G89">
        <v>72</v>
      </c>
      <c r="I89" s="194"/>
    </row>
    <row r="90" spans="1:9" x14ac:dyDescent="0.3">
      <c r="A90" s="194" t="s">
        <v>92</v>
      </c>
      <c r="B90" s="29">
        <v>15080</v>
      </c>
      <c r="C90" s="3" t="s">
        <v>56</v>
      </c>
      <c r="D90" s="3"/>
      <c r="E90" s="179" t="s">
        <v>306</v>
      </c>
      <c r="F90" s="194">
        <v>913</v>
      </c>
      <c r="G90">
        <v>73</v>
      </c>
      <c r="I90" s="194"/>
    </row>
    <row r="91" spans="1:9" x14ac:dyDescent="0.3">
      <c r="A91" s="194" t="s">
        <v>93</v>
      </c>
      <c r="B91" s="29">
        <v>15150</v>
      </c>
      <c r="C91" s="3" t="s">
        <v>57</v>
      </c>
      <c r="D91" s="3"/>
      <c r="E91" s="179" t="s">
        <v>346</v>
      </c>
      <c r="F91" s="194">
        <v>926</v>
      </c>
      <c r="G91">
        <v>74</v>
      </c>
      <c r="I91" s="194"/>
    </row>
    <row r="92" spans="1:9" x14ac:dyDescent="0.3">
      <c r="A92" s="194" t="s">
        <v>184</v>
      </c>
      <c r="B92" s="29">
        <v>15430</v>
      </c>
      <c r="C92" s="3" t="s">
        <v>142</v>
      </c>
      <c r="D92" s="3"/>
      <c r="E92" s="179" t="s">
        <v>347</v>
      </c>
      <c r="F92" s="194">
        <v>939</v>
      </c>
      <c r="G92">
        <v>75</v>
      </c>
      <c r="I92" s="194"/>
    </row>
    <row r="93" spans="1:9" x14ac:dyDescent="0.3">
      <c r="A93" s="194" t="s">
        <v>94</v>
      </c>
      <c r="B93" s="29">
        <v>15570</v>
      </c>
      <c r="C93" s="3" t="s">
        <v>58</v>
      </c>
      <c r="D93" s="3"/>
      <c r="E93" s="179" t="s">
        <v>307</v>
      </c>
      <c r="F93" s="194">
        <v>952</v>
      </c>
      <c r="G93">
        <v>76</v>
      </c>
      <c r="I93" s="194"/>
    </row>
    <row r="94" spans="1:9" x14ac:dyDescent="0.3">
      <c r="A94" s="194" t="s">
        <v>102</v>
      </c>
      <c r="B94" s="34">
        <v>15820</v>
      </c>
      <c r="C94" s="3" t="s">
        <v>59</v>
      </c>
      <c r="D94" s="3"/>
      <c r="E94" s="179" t="s">
        <v>269</v>
      </c>
      <c r="F94" s="194">
        <v>965</v>
      </c>
      <c r="G94">
        <v>77</v>
      </c>
      <c r="I94" s="194"/>
    </row>
    <row r="95" spans="1:9" x14ac:dyDescent="0.3">
      <c r="A95" s="194" t="s">
        <v>272</v>
      </c>
      <c r="B95" s="25">
        <v>16380</v>
      </c>
      <c r="C95" s="39" t="s">
        <v>271</v>
      </c>
      <c r="D95" s="39"/>
      <c r="E95" s="179" t="s">
        <v>275</v>
      </c>
      <c r="F95" s="194">
        <v>978</v>
      </c>
      <c r="G95">
        <v>78</v>
      </c>
      <c r="I95" s="194"/>
    </row>
    <row r="96" spans="1:9" x14ac:dyDescent="0.3">
      <c r="A96" s="194" t="s">
        <v>101</v>
      </c>
      <c r="B96" s="29">
        <v>16400</v>
      </c>
      <c r="C96" s="3" t="s">
        <v>60</v>
      </c>
      <c r="D96" s="3"/>
      <c r="E96" s="179" t="s">
        <v>268</v>
      </c>
      <c r="F96" s="194">
        <v>991</v>
      </c>
      <c r="G96">
        <v>79</v>
      </c>
      <c r="I96" s="194"/>
    </row>
    <row r="97" spans="1:9" x14ac:dyDescent="0.3">
      <c r="A97" s="194" t="s">
        <v>199</v>
      </c>
      <c r="B97" s="34">
        <v>16490</v>
      </c>
      <c r="C97" s="3" t="s">
        <v>198</v>
      </c>
      <c r="D97" s="3"/>
      <c r="E97" s="179" t="s">
        <v>200</v>
      </c>
      <c r="F97" s="194">
        <v>1004</v>
      </c>
      <c r="G97">
        <v>80</v>
      </c>
      <c r="I97" s="194"/>
    </row>
    <row r="98" spans="1:9" x14ac:dyDescent="0.3">
      <c r="A98" s="194" t="s">
        <v>258</v>
      </c>
      <c r="B98" s="34">
        <v>16660</v>
      </c>
      <c r="C98" s="3" t="s">
        <v>61</v>
      </c>
      <c r="D98" s="3"/>
      <c r="E98" s="179" t="s">
        <v>259</v>
      </c>
      <c r="F98" s="194">
        <v>1017</v>
      </c>
      <c r="G98">
        <v>81</v>
      </c>
      <c r="I98" s="194"/>
    </row>
    <row r="99" spans="1:9" x14ac:dyDescent="0.3">
      <c r="A99" s="194" t="s">
        <v>100</v>
      </c>
      <c r="B99" s="29">
        <v>16790</v>
      </c>
      <c r="C99" s="3" t="s">
        <v>62</v>
      </c>
      <c r="D99" s="3"/>
      <c r="E99" s="179" t="s">
        <v>267</v>
      </c>
      <c r="F99" s="194">
        <v>1030</v>
      </c>
      <c r="G99">
        <v>82</v>
      </c>
      <c r="I99" s="194"/>
    </row>
    <row r="100" spans="1:9" x14ac:dyDescent="0.3">
      <c r="A100" s="194" t="s">
        <v>202</v>
      </c>
      <c r="B100" s="34">
        <v>17100</v>
      </c>
      <c r="C100" s="3" t="s">
        <v>201</v>
      </c>
      <c r="D100" s="3"/>
      <c r="E100" s="179" t="s">
        <v>203</v>
      </c>
      <c r="F100" s="194">
        <v>1043</v>
      </c>
      <c r="G100">
        <v>83</v>
      </c>
      <c r="I100" s="194"/>
    </row>
    <row r="101" spans="1:9" x14ac:dyDescent="0.3">
      <c r="A101" s="194" t="s">
        <v>104</v>
      </c>
      <c r="B101" s="34">
        <v>18570</v>
      </c>
      <c r="C101" s="3" t="s">
        <v>126</v>
      </c>
      <c r="D101" s="3"/>
      <c r="E101" s="179" t="s">
        <v>266</v>
      </c>
      <c r="F101" s="194">
        <v>1056</v>
      </c>
      <c r="G101">
        <v>84</v>
      </c>
      <c r="I101" s="194"/>
    </row>
    <row r="102" spans="1:9" x14ac:dyDescent="0.3">
      <c r="A102" s="194" t="s">
        <v>260</v>
      </c>
      <c r="B102" s="34">
        <v>18660</v>
      </c>
      <c r="C102" s="3" t="s">
        <v>63</v>
      </c>
      <c r="D102" s="3"/>
      <c r="E102" s="179" t="s">
        <v>261</v>
      </c>
      <c r="F102" s="194">
        <v>1069</v>
      </c>
      <c r="G102">
        <v>85</v>
      </c>
      <c r="I102" s="194"/>
    </row>
    <row r="103" spans="1:9" x14ac:dyDescent="0.3">
      <c r="A103" s="194" t="s">
        <v>264</v>
      </c>
      <c r="B103" s="34">
        <v>18730</v>
      </c>
      <c r="C103" s="3" t="s">
        <v>64</v>
      </c>
      <c r="D103" s="3"/>
      <c r="E103" s="179" t="s">
        <v>262</v>
      </c>
      <c r="F103" s="194">
        <v>1082</v>
      </c>
      <c r="G103">
        <v>86</v>
      </c>
      <c r="I103" s="194"/>
    </row>
    <row r="104" spans="1:9" x14ac:dyDescent="0.3">
      <c r="A104" s="194" t="s">
        <v>263</v>
      </c>
      <c r="B104" s="34">
        <v>18770</v>
      </c>
      <c r="C104" s="3" t="s">
        <v>65</v>
      </c>
      <c r="D104" s="3"/>
      <c r="E104" s="179" t="s">
        <v>265</v>
      </c>
      <c r="F104" s="194">
        <v>1095</v>
      </c>
      <c r="G104">
        <v>87</v>
      </c>
      <c r="I104" s="194"/>
    </row>
  </sheetData>
  <autoFilter ref="A19:G19">
    <sortState ref="A20:G104">
      <sortCondition ref="B19"/>
    </sortState>
  </autoFilter>
  <mergeCells count="10">
    <mergeCell ref="F18:G18"/>
    <mergeCell ref="A2:B2"/>
    <mergeCell ref="A3:B3"/>
    <mergeCell ref="A4:B4"/>
    <mergeCell ref="A5:B5"/>
    <mergeCell ref="A6:B6"/>
    <mergeCell ref="A7:B7"/>
    <mergeCell ref="A10:I11"/>
    <mergeCell ref="A16:I16"/>
    <mergeCell ref="A13:I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123"/>
  <sheetViews>
    <sheetView tabSelected="1" zoomScale="40" zoomScaleNormal="40" workbookViewId="0">
      <pane xSplit="5" ySplit="1" topLeftCell="F2" activePane="bottomRight" state="frozen"/>
      <selection pane="topRight" activeCell="E1" sqref="E1"/>
      <selection pane="bottomLeft" activeCell="A2" sqref="A2"/>
      <selection pane="bottomRight" activeCell="L428" sqref="L428"/>
    </sheetView>
  </sheetViews>
  <sheetFormatPr defaultRowHeight="14.4" x14ac:dyDescent="0.3"/>
  <cols>
    <col min="1" max="1" width="4.5546875" style="194" customWidth="1"/>
    <col min="2" max="2" width="20.44140625" style="3" customWidth="1"/>
    <col min="3" max="3" width="27.88671875" customWidth="1"/>
    <col min="4" max="4" width="16.44140625" customWidth="1"/>
    <col min="5" max="5" width="18.5546875" customWidth="1"/>
    <col min="6" max="6" width="7.44140625" style="140" customWidth="1"/>
    <col min="7" max="7" width="8.88671875" style="127" customWidth="1"/>
    <col min="8" max="11" width="11.109375" customWidth="1"/>
    <col min="12" max="12" width="8.88671875" customWidth="1"/>
    <col min="13" max="13" width="10.109375" style="140" customWidth="1"/>
    <col min="14" max="17" width="11.109375" customWidth="1"/>
    <col min="19" max="19" width="13.5546875" bestFit="1" customWidth="1"/>
    <col min="20" max="23" width="11.109375" customWidth="1"/>
    <col min="25" max="25" width="12" bestFit="1" customWidth="1"/>
    <col min="26" max="28" width="11.109375" customWidth="1"/>
    <col min="29" max="29" width="10.109375" customWidth="1"/>
    <col min="31" max="31" width="12" bestFit="1" customWidth="1"/>
    <col min="32" max="35" width="11.109375" customWidth="1"/>
    <col min="37" max="37" width="13.5546875" bestFit="1" customWidth="1"/>
    <col min="38" max="38" width="11.109375" customWidth="1"/>
    <col min="39" max="39" width="11.21875" customWidth="1"/>
    <col min="40" max="41" width="11.109375" customWidth="1"/>
  </cols>
  <sheetData>
    <row r="1" spans="1:43" x14ac:dyDescent="0.3">
      <c r="A1" s="194" t="s">
        <v>870</v>
      </c>
      <c r="B1" s="3" t="s">
        <v>2</v>
      </c>
      <c r="C1" t="s">
        <v>3</v>
      </c>
      <c r="D1" t="s">
        <v>454</v>
      </c>
      <c r="F1" s="131" t="s">
        <v>455</v>
      </c>
      <c r="G1" s="131" t="s">
        <v>204</v>
      </c>
      <c r="M1" s="131" t="s">
        <v>205</v>
      </c>
      <c r="S1" s="65" t="s">
        <v>206</v>
      </c>
      <c r="Y1" s="65" t="s">
        <v>207</v>
      </c>
      <c r="AE1" s="65" t="s">
        <v>208</v>
      </c>
      <c r="AK1" s="65" t="s">
        <v>457</v>
      </c>
    </row>
    <row r="2" spans="1:43" x14ac:dyDescent="0.3">
      <c r="A2" s="194">
        <v>3</v>
      </c>
      <c r="B2" s="39" t="str">
        <f>'Data base'!C$3</f>
        <v>Gavia stellata</v>
      </c>
      <c r="C2" s="29" t="str">
        <f>'Data base'!D3</f>
        <v>Red-throated Diver</v>
      </c>
      <c r="D2" s="65" t="s">
        <v>438</v>
      </c>
      <c r="E2" s="65"/>
      <c r="F2" s="131"/>
      <c r="G2" s="138" t="s">
        <v>456</v>
      </c>
      <c r="H2" s="131" t="s">
        <v>439</v>
      </c>
      <c r="I2" s="131" t="s">
        <v>381</v>
      </c>
      <c r="J2" s="131" t="s">
        <v>861</v>
      </c>
      <c r="K2" s="131" t="s">
        <v>860</v>
      </c>
      <c r="L2" s="30"/>
      <c r="M2" s="171" t="s">
        <v>456</v>
      </c>
      <c r="N2" s="131" t="s">
        <v>439</v>
      </c>
      <c r="O2" s="131" t="s">
        <v>381</v>
      </c>
      <c r="P2" s="131" t="s">
        <v>861</v>
      </c>
      <c r="Q2" s="131" t="s">
        <v>860</v>
      </c>
      <c r="S2" s="30"/>
      <c r="T2" s="131" t="s">
        <v>439</v>
      </c>
      <c r="U2" s="131" t="s">
        <v>381</v>
      </c>
      <c r="V2" s="131" t="s">
        <v>861</v>
      </c>
      <c r="W2" s="131" t="s">
        <v>860</v>
      </c>
      <c r="Y2" s="137" t="s">
        <v>456</v>
      </c>
      <c r="Z2" s="131" t="s">
        <v>439</v>
      </c>
      <c r="AA2" s="131" t="s">
        <v>381</v>
      </c>
      <c r="AB2" s="131" t="s">
        <v>861</v>
      </c>
      <c r="AC2" s="131" t="s">
        <v>860</v>
      </c>
      <c r="AE2" s="137" t="s">
        <v>456</v>
      </c>
      <c r="AF2" s="131" t="s">
        <v>439</v>
      </c>
      <c r="AG2" s="131" t="s">
        <v>381</v>
      </c>
      <c r="AH2" s="131" t="s">
        <v>861</v>
      </c>
      <c r="AI2" s="131" t="s">
        <v>860</v>
      </c>
      <c r="AK2" s="30"/>
      <c r="AL2" s="131" t="s">
        <v>439</v>
      </c>
      <c r="AM2" s="131" t="s">
        <v>381</v>
      </c>
      <c r="AN2" s="131" t="s">
        <v>861</v>
      </c>
      <c r="AO2" s="131" t="s">
        <v>860</v>
      </c>
    </row>
    <row r="3" spans="1:43" x14ac:dyDescent="0.3">
      <c r="D3" s="130" t="s">
        <v>432</v>
      </c>
      <c r="E3" s="130"/>
      <c r="F3" s="33">
        <f>'Data base'!G$3</f>
        <v>3</v>
      </c>
      <c r="G3" s="127">
        <f>$F3</f>
        <v>3</v>
      </c>
      <c r="H3" s="132">
        <v>1</v>
      </c>
      <c r="I3" s="132">
        <v>2</v>
      </c>
      <c r="J3" s="142">
        <v>3</v>
      </c>
      <c r="K3" s="132" t="s">
        <v>440</v>
      </c>
      <c r="L3" s="30"/>
      <c r="M3" s="140">
        <f>$F3</f>
        <v>3</v>
      </c>
      <c r="N3" s="132">
        <v>1</v>
      </c>
      <c r="O3" s="132">
        <v>2</v>
      </c>
      <c r="P3" s="142">
        <v>3</v>
      </c>
      <c r="Q3" s="132" t="s">
        <v>440</v>
      </c>
      <c r="S3" s="127">
        <f>$F3</f>
        <v>3</v>
      </c>
      <c r="T3" s="132">
        <v>1</v>
      </c>
      <c r="U3" s="132">
        <v>2</v>
      </c>
      <c r="V3" s="142">
        <v>3</v>
      </c>
      <c r="W3" s="132" t="s">
        <v>440</v>
      </c>
      <c r="Y3" s="127">
        <f>$F3</f>
        <v>3</v>
      </c>
      <c r="Z3" s="132">
        <v>1</v>
      </c>
      <c r="AA3" s="132">
        <v>2</v>
      </c>
      <c r="AB3" s="142">
        <v>3</v>
      </c>
      <c r="AC3" s="132" t="s">
        <v>440</v>
      </c>
      <c r="AE3" s="127">
        <f>$F3</f>
        <v>3</v>
      </c>
      <c r="AF3" s="132">
        <v>1</v>
      </c>
      <c r="AG3" s="132">
        <v>2</v>
      </c>
      <c r="AH3" s="142">
        <v>3</v>
      </c>
      <c r="AI3" s="132" t="s">
        <v>440</v>
      </c>
      <c r="AK3" s="127">
        <f>$F3</f>
        <v>3</v>
      </c>
      <c r="AL3" s="132">
        <v>1</v>
      </c>
      <c r="AM3" s="132">
        <v>2</v>
      </c>
      <c r="AN3" s="142">
        <v>3</v>
      </c>
      <c r="AO3" s="132" t="s">
        <v>440</v>
      </c>
    </row>
    <row r="4" spans="1:43" x14ac:dyDescent="0.3">
      <c r="D4" s="31" t="s">
        <v>435</v>
      </c>
      <c r="E4" s="30"/>
      <c r="F4" s="33" t="str">
        <f>'Data base'!J$3</f>
        <v>x</v>
      </c>
      <c r="G4" s="127" t="str">
        <f>$F4</f>
        <v>x</v>
      </c>
      <c r="H4" s="127" t="s">
        <v>389</v>
      </c>
      <c r="I4" s="127" t="s">
        <v>404</v>
      </c>
      <c r="J4" s="127" t="s">
        <v>446</v>
      </c>
      <c r="K4" s="127" t="s">
        <v>447</v>
      </c>
      <c r="L4" s="30"/>
      <c r="M4" s="140" t="str">
        <f>$F4</f>
        <v>x</v>
      </c>
      <c r="N4" s="127" t="s">
        <v>389</v>
      </c>
      <c r="O4" s="127" t="s">
        <v>404</v>
      </c>
      <c r="P4" s="127" t="s">
        <v>446</v>
      </c>
      <c r="Q4" s="127" t="s">
        <v>447</v>
      </c>
      <c r="S4" s="127" t="str">
        <f>$F4</f>
        <v>x</v>
      </c>
      <c r="T4" s="127" t="s">
        <v>389</v>
      </c>
      <c r="U4" s="127" t="s">
        <v>404</v>
      </c>
      <c r="V4" s="171" t="s">
        <v>446</v>
      </c>
      <c r="W4" s="127" t="s">
        <v>447</v>
      </c>
      <c r="Y4" s="127" t="str">
        <f>$F4</f>
        <v>x</v>
      </c>
      <c r="Z4" s="127" t="s">
        <v>389</v>
      </c>
      <c r="AA4" s="127" t="s">
        <v>404</v>
      </c>
      <c r="AB4" s="127" t="s">
        <v>446</v>
      </c>
      <c r="AC4" s="127" t="s">
        <v>447</v>
      </c>
      <c r="AE4" s="127" t="str">
        <f>$F4</f>
        <v>x</v>
      </c>
      <c r="AF4" s="127" t="s">
        <v>389</v>
      </c>
      <c r="AG4" s="127" t="s">
        <v>404</v>
      </c>
      <c r="AH4" s="127" t="s">
        <v>446</v>
      </c>
      <c r="AI4" s="127" t="s">
        <v>447</v>
      </c>
      <c r="AK4" s="127" t="str">
        <f>$F4</f>
        <v>x</v>
      </c>
      <c r="AL4" s="127" t="s">
        <v>389</v>
      </c>
      <c r="AM4" s="171" t="s">
        <v>404</v>
      </c>
      <c r="AN4" s="127" t="s">
        <v>446</v>
      </c>
      <c r="AO4" s="127" t="s">
        <v>447</v>
      </c>
    </row>
    <row r="5" spans="1:43" s="30" customFormat="1" x14ac:dyDescent="0.3">
      <c r="A5" s="194"/>
      <c r="B5" s="3"/>
      <c r="D5" s="31" t="s">
        <v>601</v>
      </c>
      <c r="F5" s="139"/>
      <c r="G5" s="97">
        <f>'Data base'!S3</f>
        <v>0</v>
      </c>
      <c r="H5" s="208" t="s">
        <v>640</v>
      </c>
      <c r="I5" s="182" t="s">
        <v>1058</v>
      </c>
      <c r="J5" s="190" t="s">
        <v>1057</v>
      </c>
      <c r="K5" s="190" t="s">
        <v>1054</v>
      </c>
      <c r="M5" s="97">
        <f>'Data base'!AB3</f>
        <v>0</v>
      </c>
      <c r="N5" s="208" t="s">
        <v>640</v>
      </c>
      <c r="O5" s="208" t="s">
        <v>1058</v>
      </c>
      <c r="P5" s="208" t="s">
        <v>1057</v>
      </c>
      <c r="Q5" s="208" t="s">
        <v>1054</v>
      </c>
      <c r="S5" s="97">
        <f>'Data base'!AK3</f>
        <v>3.5554074849546793</v>
      </c>
      <c r="T5" s="171" t="s">
        <v>1044</v>
      </c>
      <c r="U5" s="208" t="s">
        <v>1058</v>
      </c>
      <c r="V5" s="208" t="s">
        <v>1057</v>
      </c>
      <c r="W5" s="208" t="s">
        <v>1054</v>
      </c>
      <c r="Y5" s="97">
        <f>'Data base'!AT3</f>
        <v>0</v>
      </c>
      <c r="Z5" s="208" t="s">
        <v>640</v>
      </c>
      <c r="AA5" s="208" t="s">
        <v>1058</v>
      </c>
      <c r="AB5" s="208" t="s">
        <v>1057</v>
      </c>
      <c r="AC5" s="208" t="s">
        <v>1054</v>
      </c>
      <c r="AE5" s="97">
        <f>'Data base'!BC3</f>
        <v>0</v>
      </c>
      <c r="AF5" s="208" t="s">
        <v>640</v>
      </c>
      <c r="AG5" s="208" t="s">
        <v>1058</v>
      </c>
      <c r="AH5" s="208" t="s">
        <v>1057</v>
      </c>
      <c r="AI5" s="208" t="s">
        <v>1054</v>
      </c>
      <c r="AK5" s="97">
        <f>'Data base'!BM3</f>
        <v>3.9459572591301262</v>
      </c>
      <c r="AL5" s="171" t="s">
        <v>1044</v>
      </c>
      <c r="AM5" s="208" t="s">
        <v>1058</v>
      </c>
      <c r="AN5" s="208" t="s">
        <v>1057</v>
      </c>
      <c r="AO5" s="208" t="s">
        <v>1054</v>
      </c>
    </row>
    <row r="6" spans="1:43" x14ac:dyDescent="0.3">
      <c r="D6" s="31" t="s">
        <v>433</v>
      </c>
      <c r="E6" s="133" t="s">
        <v>441</v>
      </c>
      <c r="F6" s="139"/>
      <c r="H6" s="127" t="s">
        <v>442</v>
      </c>
      <c r="I6" s="127" t="s">
        <v>443</v>
      </c>
      <c r="J6" s="127" t="s">
        <v>444</v>
      </c>
      <c r="K6" s="127" t="s">
        <v>445</v>
      </c>
      <c r="L6" s="30"/>
      <c r="M6" s="33" t="str">
        <f>'Data base'!T3</f>
        <v>RE</v>
      </c>
      <c r="N6" s="138" t="s">
        <v>442</v>
      </c>
      <c r="O6" s="127" t="s">
        <v>443</v>
      </c>
      <c r="P6" s="127" t="s">
        <v>444</v>
      </c>
      <c r="Q6" s="127" t="s">
        <v>445</v>
      </c>
      <c r="S6" s="127" t="str">
        <f>'Data base'!AC3</f>
        <v>-</v>
      </c>
      <c r="T6" s="127" t="s">
        <v>442</v>
      </c>
      <c r="U6" s="127" t="s">
        <v>443</v>
      </c>
      <c r="V6" s="127" t="s">
        <v>444</v>
      </c>
      <c r="W6" s="138" t="s">
        <v>445</v>
      </c>
      <c r="Y6" s="127">
        <f>'Data base'!AL3</f>
        <v>0</v>
      </c>
      <c r="Z6" s="127" t="s">
        <v>442</v>
      </c>
      <c r="AA6" s="127" t="s">
        <v>443</v>
      </c>
      <c r="AB6" s="127" t="s">
        <v>444</v>
      </c>
      <c r="AC6" s="127" t="s">
        <v>445</v>
      </c>
      <c r="AE6" s="127" t="str">
        <f>'Data base'!AU3</f>
        <v>-</v>
      </c>
      <c r="AF6" s="127" t="s">
        <v>442</v>
      </c>
      <c r="AG6" s="127" t="s">
        <v>443</v>
      </c>
      <c r="AH6" s="127" t="s">
        <v>444</v>
      </c>
      <c r="AI6" s="127" t="s">
        <v>445</v>
      </c>
      <c r="AK6" s="127" t="str">
        <f>'Data base'!BD3</f>
        <v>NT</v>
      </c>
      <c r="AL6" s="127" t="s">
        <v>442</v>
      </c>
      <c r="AM6" s="127" t="s">
        <v>443</v>
      </c>
      <c r="AN6" s="171" t="s">
        <v>444</v>
      </c>
      <c r="AO6" s="127" t="s">
        <v>445</v>
      </c>
    </row>
    <row r="7" spans="1:43" x14ac:dyDescent="0.3">
      <c r="D7" s="264" t="s">
        <v>434</v>
      </c>
      <c r="E7" s="30" t="s">
        <v>384</v>
      </c>
      <c r="F7" s="139"/>
      <c r="H7" s="127" t="s">
        <v>389</v>
      </c>
      <c r="I7" s="127" t="s">
        <v>404</v>
      </c>
      <c r="J7" s="127" t="s">
        <v>287</v>
      </c>
      <c r="K7" s="127" t="s">
        <v>318</v>
      </c>
      <c r="L7" s="30"/>
      <c r="M7" s="140" t="str">
        <f>'Data base'!Y3</f>
        <v>-</v>
      </c>
      <c r="N7" s="127" t="s">
        <v>389</v>
      </c>
      <c r="O7" s="127" t="s">
        <v>404</v>
      </c>
      <c r="P7" s="127" t="s">
        <v>287</v>
      </c>
      <c r="Q7" s="127" t="s">
        <v>318</v>
      </c>
      <c r="S7" s="127" t="str">
        <f>'Data base'!AH3</f>
        <v xml:space="preserve"> + (67 - 150)</v>
      </c>
      <c r="T7" s="127" t="s">
        <v>389</v>
      </c>
      <c r="U7" s="127" t="s">
        <v>404</v>
      </c>
      <c r="V7" s="127" t="s">
        <v>287</v>
      </c>
      <c r="W7" s="171" t="s">
        <v>318</v>
      </c>
      <c r="Y7" s="127" t="str">
        <f>'Data base'!AQ3</f>
        <v>-</v>
      </c>
      <c r="Z7" s="127" t="s">
        <v>389</v>
      </c>
      <c r="AA7" s="127" t="s">
        <v>404</v>
      </c>
      <c r="AB7" s="127" t="s">
        <v>287</v>
      </c>
      <c r="AC7" s="127" t="s">
        <v>318</v>
      </c>
      <c r="AE7" s="127" t="str">
        <f>'Data base'!AZ3</f>
        <v>-</v>
      </c>
      <c r="AF7" s="127" t="s">
        <v>389</v>
      </c>
      <c r="AG7" s="127" t="s">
        <v>404</v>
      </c>
      <c r="AH7" s="127" t="s">
        <v>287</v>
      </c>
      <c r="AI7" s="127" t="s">
        <v>318</v>
      </c>
      <c r="AK7" s="40" t="str">
        <f>'Data base'!BJ3</f>
        <v xml:space="preserve"> - (10 - 20)</v>
      </c>
      <c r="AL7" s="127" t="s">
        <v>389</v>
      </c>
      <c r="AM7" s="171" t="s">
        <v>404</v>
      </c>
      <c r="AN7" s="127" t="s">
        <v>287</v>
      </c>
      <c r="AO7" s="127" t="s">
        <v>318</v>
      </c>
    </row>
    <row r="8" spans="1:43" x14ac:dyDescent="0.3">
      <c r="D8" s="264"/>
      <c r="E8" s="30" t="s">
        <v>383</v>
      </c>
      <c r="F8" s="139"/>
      <c r="H8" s="134"/>
      <c r="I8" s="127" t="s">
        <v>389</v>
      </c>
      <c r="J8" s="127" t="s">
        <v>287</v>
      </c>
      <c r="K8" s="127" t="s">
        <v>318</v>
      </c>
      <c r="L8" s="30"/>
      <c r="M8" s="140" t="str">
        <f>'Data base'!X3</f>
        <v>-</v>
      </c>
      <c r="N8" s="134"/>
      <c r="O8" s="127" t="s">
        <v>389</v>
      </c>
      <c r="P8" s="127" t="s">
        <v>287</v>
      </c>
      <c r="Q8" s="127" t="s">
        <v>318</v>
      </c>
      <c r="S8" s="127" t="str">
        <f>'Data base'!AG3</f>
        <v xml:space="preserve"> + (27 - 44)</v>
      </c>
      <c r="T8" s="134"/>
      <c r="U8" s="127" t="s">
        <v>389</v>
      </c>
      <c r="V8" s="127" t="s">
        <v>287</v>
      </c>
      <c r="W8" s="171" t="s">
        <v>318</v>
      </c>
      <c r="Y8" s="127" t="str">
        <f>'Data base'!AP3</f>
        <v>-</v>
      </c>
      <c r="Z8" s="134"/>
      <c r="AA8" s="127" t="s">
        <v>389</v>
      </c>
      <c r="AB8" s="127" t="s">
        <v>287</v>
      </c>
      <c r="AC8" s="127" t="s">
        <v>318</v>
      </c>
      <c r="AE8" s="127" t="str">
        <f>'Data base'!AY3</f>
        <v>-</v>
      </c>
      <c r="AF8" s="134"/>
      <c r="AG8" s="127" t="s">
        <v>389</v>
      </c>
      <c r="AH8" s="127" t="s">
        <v>287</v>
      </c>
      <c r="AI8" s="127" t="s">
        <v>318</v>
      </c>
      <c r="AK8" s="127">
        <f>'Data base'!BI3</f>
        <v>0</v>
      </c>
      <c r="AL8" s="134"/>
      <c r="AM8" s="127" t="s">
        <v>389</v>
      </c>
      <c r="AN8" s="171" t="s">
        <v>287</v>
      </c>
      <c r="AO8" s="127" t="s">
        <v>318</v>
      </c>
    </row>
    <row r="9" spans="1:43" x14ac:dyDescent="0.3">
      <c r="D9" s="30" t="s">
        <v>436</v>
      </c>
      <c r="E9" s="30"/>
      <c r="F9" s="139"/>
      <c r="H9" s="127" t="s">
        <v>448</v>
      </c>
      <c r="I9" s="127" t="s">
        <v>449</v>
      </c>
      <c r="J9" s="127" t="s">
        <v>450</v>
      </c>
      <c r="K9" s="127" t="s">
        <v>493</v>
      </c>
      <c r="L9" s="30"/>
      <c r="M9" s="158" t="e">
        <f>'Data base'!W3</f>
        <v>#DIV/0!</v>
      </c>
      <c r="N9" s="127" t="s">
        <v>448</v>
      </c>
      <c r="O9" s="127" t="s">
        <v>449</v>
      </c>
      <c r="P9" s="127" t="s">
        <v>450</v>
      </c>
      <c r="Q9" s="127" t="s">
        <v>493</v>
      </c>
      <c r="S9" s="127">
        <f>'Data base'!AF3</f>
        <v>0.4</v>
      </c>
      <c r="T9" s="127" t="s">
        <v>448</v>
      </c>
      <c r="U9" s="171" t="s">
        <v>1049</v>
      </c>
      <c r="V9" s="127" t="s">
        <v>450</v>
      </c>
      <c r="W9" s="127" t="s">
        <v>493</v>
      </c>
      <c r="Y9" s="127" t="e">
        <f>'Data base'!AO3</f>
        <v>#DIV/0!</v>
      </c>
      <c r="Z9" s="127" t="s">
        <v>448</v>
      </c>
      <c r="AA9" s="127" t="s">
        <v>449</v>
      </c>
      <c r="AB9" s="127" t="s">
        <v>450</v>
      </c>
      <c r="AC9" s="127" t="s">
        <v>493</v>
      </c>
      <c r="AE9" s="127" t="e">
        <f>'Data base'!AX3</f>
        <v>#DIV/0!</v>
      </c>
      <c r="AF9" s="127" t="s">
        <v>448</v>
      </c>
      <c r="AG9" s="127" t="s">
        <v>449</v>
      </c>
      <c r="AH9" s="127" t="s">
        <v>450</v>
      </c>
      <c r="AI9" s="127" t="s">
        <v>493</v>
      </c>
      <c r="AK9" s="96">
        <f>'Data base'!BH3</f>
        <v>0.30769230769230771</v>
      </c>
      <c r="AL9" s="127" t="s">
        <v>448</v>
      </c>
      <c r="AM9" s="171" t="s">
        <v>1049</v>
      </c>
      <c r="AN9" s="127" t="s">
        <v>450</v>
      </c>
      <c r="AO9" s="127" t="s">
        <v>493</v>
      </c>
    </row>
    <row r="10" spans="1:43" x14ac:dyDescent="0.3">
      <c r="D10" s="30" t="s">
        <v>437</v>
      </c>
      <c r="E10" s="30"/>
      <c r="F10" s="33">
        <f>'Data base'!E$3</f>
        <v>7</v>
      </c>
      <c r="G10" s="127">
        <f>$F10</f>
        <v>7</v>
      </c>
      <c r="H10" s="127" t="s">
        <v>451</v>
      </c>
      <c r="I10" s="138" t="s">
        <v>548</v>
      </c>
      <c r="J10" s="135" t="s">
        <v>453</v>
      </c>
      <c r="K10" s="127" t="s">
        <v>370</v>
      </c>
      <c r="L10" s="30"/>
      <c r="M10" s="140">
        <f>$F10</f>
        <v>7</v>
      </c>
      <c r="N10" s="127" t="s">
        <v>451</v>
      </c>
      <c r="O10" s="171" t="s">
        <v>548</v>
      </c>
      <c r="P10" s="135" t="s">
        <v>453</v>
      </c>
      <c r="Q10" s="127" t="s">
        <v>370</v>
      </c>
      <c r="S10" s="127">
        <f>$F10</f>
        <v>7</v>
      </c>
      <c r="T10" s="127" t="s">
        <v>451</v>
      </c>
      <c r="U10" s="171" t="s">
        <v>548</v>
      </c>
      <c r="V10" s="135" t="s">
        <v>453</v>
      </c>
      <c r="W10" s="127" t="s">
        <v>370</v>
      </c>
      <c r="Y10" s="127">
        <f>$F10</f>
        <v>7</v>
      </c>
      <c r="Z10" s="127" t="s">
        <v>451</v>
      </c>
      <c r="AA10" s="171" t="s">
        <v>548</v>
      </c>
      <c r="AB10" s="135" t="s">
        <v>453</v>
      </c>
      <c r="AC10" s="127" t="s">
        <v>370</v>
      </c>
      <c r="AE10" s="127">
        <f>$F10</f>
        <v>7</v>
      </c>
      <c r="AF10" s="127" t="s">
        <v>451</v>
      </c>
      <c r="AG10" s="171" t="s">
        <v>548</v>
      </c>
      <c r="AH10" s="135" t="s">
        <v>453</v>
      </c>
      <c r="AI10" s="127" t="s">
        <v>370</v>
      </c>
      <c r="AK10" s="127">
        <f>$F10</f>
        <v>7</v>
      </c>
      <c r="AL10" s="127" t="s">
        <v>451</v>
      </c>
      <c r="AM10" s="171" t="s">
        <v>548</v>
      </c>
      <c r="AN10" s="135" t="s">
        <v>453</v>
      </c>
      <c r="AO10" s="127" t="s">
        <v>370</v>
      </c>
    </row>
    <row r="11" spans="1:43" x14ac:dyDescent="0.3">
      <c r="D11" s="30" t="s">
        <v>561</v>
      </c>
      <c r="E11" s="30"/>
      <c r="F11" s="139"/>
      <c r="H11" s="127"/>
      <c r="I11" s="127"/>
      <c r="J11" s="135"/>
      <c r="K11" s="127"/>
      <c r="L11" s="30"/>
      <c r="M11" s="140">
        <f>'Data base'!U3</f>
        <v>0</v>
      </c>
      <c r="N11" s="127"/>
      <c r="O11" s="127"/>
      <c r="P11" s="135"/>
      <c r="Q11" s="127"/>
      <c r="S11" s="127">
        <f>'Data base'!AD3</f>
        <v>750</v>
      </c>
      <c r="T11" s="127"/>
      <c r="U11" s="127"/>
      <c r="V11" s="135"/>
      <c r="W11" s="127"/>
      <c r="Y11">
        <f>'Data base'!AM3</f>
        <v>0</v>
      </c>
      <c r="AE11" s="208">
        <f>'Data base'!AV3</f>
        <v>0</v>
      </c>
      <c r="AK11">
        <f>'Data base'!BF3</f>
        <v>1300</v>
      </c>
    </row>
    <row r="12" spans="1:43" x14ac:dyDescent="0.3">
      <c r="D12" t="s">
        <v>1039</v>
      </c>
      <c r="F12" s="139"/>
      <c r="M12" s="140">
        <f>Protection!F3</f>
        <v>0</v>
      </c>
      <c r="S12">
        <f>Protection!G3</f>
        <v>0</v>
      </c>
      <c r="Y12">
        <f>Protection!H3</f>
        <v>0</v>
      </c>
      <c r="AE12" s="208">
        <f>Protection!I3</f>
        <v>0</v>
      </c>
      <c r="AK12" t="str">
        <f>Protection!J3</f>
        <v>Yes</v>
      </c>
    </row>
    <row r="13" spans="1:43" s="30" customFormat="1" x14ac:dyDescent="0.3">
      <c r="A13" s="194"/>
      <c r="B13" s="3"/>
      <c r="D13" s="30" t="s">
        <v>1038</v>
      </c>
      <c r="F13" s="139"/>
      <c r="G13" s="127"/>
      <c r="M13" s="140">
        <f>Protection!L3</f>
        <v>0</v>
      </c>
      <c r="S13" s="30" t="str">
        <f>Protection!M3</f>
        <v>none</v>
      </c>
      <c r="Y13" s="30">
        <f>Protection!N3</f>
        <v>0</v>
      </c>
      <c r="AE13" s="208">
        <f>Protection!O3</f>
        <v>0</v>
      </c>
      <c r="AK13" s="225" t="str">
        <f>Protection!P3</f>
        <v>100-200</v>
      </c>
    </row>
    <row r="14" spans="1:43" s="30" customFormat="1" x14ac:dyDescent="0.3">
      <c r="A14" s="194"/>
      <c r="B14" s="3"/>
      <c r="F14" s="140"/>
      <c r="G14" s="127"/>
      <c r="M14" s="140"/>
    </row>
    <row r="15" spans="1:43" x14ac:dyDescent="0.3">
      <c r="A15" s="194">
        <v>4</v>
      </c>
      <c r="B15" s="39" t="str">
        <f>'Data base'!C4</f>
        <v>Ciconia nigra</v>
      </c>
      <c r="C15" s="29" t="str">
        <f>'Data base'!D4</f>
        <v>Black Stork</v>
      </c>
      <c r="D15" s="65" t="s">
        <v>438</v>
      </c>
      <c r="E15" s="65"/>
      <c r="F15" s="131"/>
      <c r="G15" s="30"/>
      <c r="H15" s="131" t="s">
        <v>439</v>
      </c>
      <c r="I15" s="131" t="s">
        <v>381</v>
      </c>
      <c r="J15" s="131" t="s">
        <v>861</v>
      </c>
      <c r="K15" s="131" t="s">
        <v>860</v>
      </c>
      <c r="L15" s="30"/>
      <c r="N15" s="131" t="s">
        <v>439</v>
      </c>
      <c r="O15" s="131" t="s">
        <v>381</v>
      </c>
      <c r="P15" s="131" t="s">
        <v>861</v>
      </c>
      <c r="Q15" s="131" t="s">
        <v>860</v>
      </c>
      <c r="R15" s="30"/>
      <c r="S15" s="137" t="s">
        <v>456</v>
      </c>
      <c r="T15" s="131" t="s">
        <v>439</v>
      </c>
      <c r="U15" s="131" t="s">
        <v>381</v>
      </c>
      <c r="V15" s="131" t="s">
        <v>861</v>
      </c>
      <c r="W15" s="131" t="s">
        <v>860</v>
      </c>
      <c r="X15" s="30"/>
      <c r="Y15" s="30"/>
      <c r="Z15" s="131" t="s">
        <v>439</v>
      </c>
      <c r="AA15" s="131" t="s">
        <v>381</v>
      </c>
      <c r="AB15" s="131" t="s">
        <v>861</v>
      </c>
      <c r="AC15" s="131" t="s">
        <v>860</v>
      </c>
      <c r="AD15" s="30"/>
      <c r="AE15" s="30"/>
      <c r="AF15" s="131" t="s">
        <v>439</v>
      </c>
      <c r="AG15" s="131" t="s">
        <v>381</v>
      </c>
      <c r="AH15" s="131" t="s">
        <v>861</v>
      </c>
      <c r="AI15" s="131" t="s">
        <v>860</v>
      </c>
      <c r="AJ15" s="30"/>
      <c r="AK15" s="137" t="s">
        <v>456</v>
      </c>
      <c r="AL15" s="131" t="s">
        <v>439</v>
      </c>
      <c r="AM15" s="131" t="s">
        <v>381</v>
      </c>
      <c r="AN15" s="131" t="s">
        <v>861</v>
      </c>
      <c r="AO15" s="131" t="s">
        <v>860</v>
      </c>
    </row>
    <row r="16" spans="1:43" x14ac:dyDescent="0.3">
      <c r="B16" s="39"/>
      <c r="C16" s="29"/>
      <c r="D16" s="130" t="s">
        <v>432</v>
      </c>
      <c r="E16" s="130"/>
      <c r="F16" s="141">
        <f>'Data base'!G$4</f>
        <v>0</v>
      </c>
      <c r="G16" s="127">
        <f>$F16</f>
        <v>0</v>
      </c>
      <c r="H16" s="132">
        <v>1</v>
      </c>
      <c r="I16" s="132">
        <v>2</v>
      </c>
      <c r="J16" s="132">
        <v>3</v>
      </c>
      <c r="K16" s="142" t="s">
        <v>440</v>
      </c>
      <c r="L16" s="30"/>
      <c r="M16" s="140">
        <f>$F16</f>
        <v>0</v>
      </c>
      <c r="N16" s="132">
        <v>1</v>
      </c>
      <c r="O16" s="132">
        <v>2</v>
      </c>
      <c r="P16" s="132">
        <v>3</v>
      </c>
      <c r="Q16" s="142" t="s">
        <v>440</v>
      </c>
      <c r="R16" s="30"/>
      <c r="S16" s="127">
        <f>$F16</f>
        <v>0</v>
      </c>
      <c r="T16" s="132">
        <v>1</v>
      </c>
      <c r="U16" s="132">
        <v>2</v>
      </c>
      <c r="V16" s="132">
        <v>3</v>
      </c>
      <c r="W16" s="142" t="s">
        <v>440</v>
      </c>
      <c r="X16" s="30"/>
      <c r="Y16" s="127">
        <f>$F16</f>
        <v>0</v>
      </c>
      <c r="Z16" s="132">
        <v>1</v>
      </c>
      <c r="AA16" s="132">
        <v>2</v>
      </c>
      <c r="AB16" s="132">
        <v>3</v>
      </c>
      <c r="AC16" s="142" t="s">
        <v>440</v>
      </c>
      <c r="AD16" s="30"/>
      <c r="AE16" s="140">
        <f>$F16</f>
        <v>0</v>
      </c>
      <c r="AF16" s="132">
        <v>1</v>
      </c>
      <c r="AG16" s="132">
        <v>2</v>
      </c>
      <c r="AH16" s="132">
        <v>3</v>
      </c>
      <c r="AI16" s="142" t="s">
        <v>440</v>
      </c>
      <c r="AJ16" s="30"/>
      <c r="AK16" s="140">
        <f>$F16</f>
        <v>0</v>
      </c>
      <c r="AL16" s="132">
        <v>1</v>
      </c>
      <c r="AM16" s="132">
        <v>2</v>
      </c>
      <c r="AN16" s="132">
        <v>3</v>
      </c>
      <c r="AO16" s="142" t="s">
        <v>440</v>
      </c>
      <c r="AQ16" s="30"/>
    </row>
    <row r="17" spans="1:41" x14ac:dyDescent="0.3">
      <c r="D17" s="31" t="s">
        <v>435</v>
      </c>
      <c r="E17" s="30"/>
      <c r="F17" s="140" t="str">
        <f>'Data base'!J4</f>
        <v>x</v>
      </c>
      <c r="G17" s="127" t="str">
        <f>$F17</f>
        <v>x</v>
      </c>
      <c r="H17" s="30" t="s">
        <v>389</v>
      </c>
      <c r="I17" s="30" t="s">
        <v>404</v>
      </c>
      <c r="J17" s="171" t="s">
        <v>446</v>
      </c>
      <c r="K17" s="127" t="s">
        <v>447</v>
      </c>
      <c r="L17" s="30"/>
      <c r="M17" s="140" t="str">
        <f>$F17</f>
        <v>x</v>
      </c>
      <c r="N17" s="127" t="s">
        <v>389</v>
      </c>
      <c r="O17" s="171" t="s">
        <v>404</v>
      </c>
      <c r="P17" s="127" t="s">
        <v>446</v>
      </c>
      <c r="Q17" s="127" t="s">
        <v>447</v>
      </c>
      <c r="R17" s="30"/>
      <c r="S17" s="127" t="str">
        <f>$F17</f>
        <v>x</v>
      </c>
      <c r="T17" s="127" t="s">
        <v>389</v>
      </c>
      <c r="U17" s="127" t="s">
        <v>404</v>
      </c>
      <c r="V17" s="127" t="s">
        <v>446</v>
      </c>
      <c r="W17" s="127" t="s">
        <v>447</v>
      </c>
      <c r="X17" s="30"/>
      <c r="Y17" s="127" t="str">
        <f>$F17</f>
        <v>x</v>
      </c>
      <c r="Z17" s="138" t="s">
        <v>389</v>
      </c>
      <c r="AA17" s="127" t="s">
        <v>404</v>
      </c>
      <c r="AB17" s="127" t="s">
        <v>446</v>
      </c>
      <c r="AC17" s="127" t="s">
        <v>447</v>
      </c>
      <c r="AD17" s="30"/>
      <c r="AE17" s="140" t="str">
        <f>$F17</f>
        <v>x</v>
      </c>
      <c r="AF17" s="127" t="s">
        <v>389</v>
      </c>
      <c r="AG17" s="171" t="s">
        <v>404</v>
      </c>
      <c r="AH17" s="127" t="s">
        <v>446</v>
      </c>
      <c r="AI17" s="127" t="s">
        <v>447</v>
      </c>
      <c r="AJ17" s="30"/>
      <c r="AK17" s="140" t="str">
        <f>$F17</f>
        <v>x</v>
      </c>
      <c r="AL17" s="127" t="s">
        <v>389</v>
      </c>
      <c r="AM17" s="127" t="s">
        <v>404</v>
      </c>
      <c r="AN17" s="127" t="s">
        <v>446</v>
      </c>
      <c r="AO17" s="127" t="s">
        <v>447</v>
      </c>
    </row>
    <row r="18" spans="1:41" s="30" customFormat="1" x14ac:dyDescent="0.3">
      <c r="A18" s="194"/>
      <c r="B18" s="39"/>
      <c r="C18" s="29"/>
      <c r="D18" s="31" t="s">
        <v>601</v>
      </c>
      <c r="F18" s="139"/>
      <c r="G18" s="97">
        <f>'Data base'!S4</f>
        <v>0</v>
      </c>
      <c r="H18" s="208" t="s">
        <v>640</v>
      </c>
      <c r="I18" s="208" t="s">
        <v>1058</v>
      </c>
      <c r="J18" s="208" t="s">
        <v>1057</v>
      </c>
      <c r="K18" s="171" t="s">
        <v>1054</v>
      </c>
      <c r="M18" s="97">
        <f>'Data base'!AB4</f>
        <v>1.1727280445741575</v>
      </c>
      <c r="N18" s="208" t="s">
        <v>640</v>
      </c>
      <c r="O18" s="171" t="s">
        <v>1059</v>
      </c>
      <c r="P18" s="208" t="s">
        <v>1057</v>
      </c>
      <c r="Q18" s="208" t="s">
        <v>1054</v>
      </c>
      <c r="R18" s="194"/>
      <c r="S18" s="97">
        <f>'Data base'!AK4</f>
        <v>0</v>
      </c>
      <c r="T18" s="208" t="s">
        <v>640</v>
      </c>
      <c r="U18" s="208" t="s">
        <v>1058</v>
      </c>
      <c r="V18" s="208" t="s">
        <v>1057</v>
      </c>
      <c r="W18" s="208" t="s">
        <v>1054</v>
      </c>
      <c r="X18" s="194"/>
      <c r="Y18" s="97">
        <f>'Data base'!AT4</f>
        <v>2.3951511867345836</v>
      </c>
      <c r="Z18" s="171" t="s">
        <v>1044</v>
      </c>
      <c r="AA18" s="208" t="s">
        <v>1058</v>
      </c>
      <c r="AB18" s="208" t="s">
        <v>1057</v>
      </c>
      <c r="AC18" s="208" t="s">
        <v>1054</v>
      </c>
      <c r="AD18" s="194"/>
      <c r="AE18" s="97">
        <f>'Data base'!BC4</f>
        <v>8.5286602143950994</v>
      </c>
      <c r="AF18" s="171" t="s">
        <v>1044</v>
      </c>
      <c r="AG18" s="208" t="s">
        <v>1058</v>
      </c>
      <c r="AH18" s="208" t="s">
        <v>1057</v>
      </c>
      <c r="AI18" s="208" t="s">
        <v>1054</v>
      </c>
      <c r="AJ18" s="194"/>
      <c r="AK18" s="97">
        <f>'Data base'!BM4</f>
        <v>0</v>
      </c>
      <c r="AL18" s="208" t="s">
        <v>640</v>
      </c>
      <c r="AM18" s="208" t="s">
        <v>1058</v>
      </c>
      <c r="AN18" s="208" t="s">
        <v>1057</v>
      </c>
      <c r="AO18" s="208" t="s">
        <v>1054</v>
      </c>
    </row>
    <row r="19" spans="1:41" x14ac:dyDescent="0.3">
      <c r="B19" s="39"/>
      <c r="C19" s="29"/>
      <c r="D19" s="31" t="s">
        <v>433</v>
      </c>
      <c r="E19" s="133" t="s">
        <v>441</v>
      </c>
      <c r="F19" s="139"/>
      <c r="G19" s="127" t="str">
        <f>'Data base'!K$4</f>
        <v>RE</v>
      </c>
      <c r="H19" s="138" t="s">
        <v>442</v>
      </c>
      <c r="I19" s="127" t="s">
        <v>443</v>
      </c>
      <c r="J19" s="127" t="s">
        <v>444</v>
      </c>
      <c r="K19" s="127" t="s">
        <v>445</v>
      </c>
      <c r="L19" s="30"/>
      <c r="M19" s="140" t="str">
        <f>'Data base'!T4</f>
        <v>EN</v>
      </c>
      <c r="N19" s="127" t="s">
        <v>442</v>
      </c>
      <c r="O19" s="171" t="s">
        <v>443</v>
      </c>
      <c r="P19" s="127" t="s">
        <v>444</v>
      </c>
      <c r="Q19" s="127" t="s">
        <v>445</v>
      </c>
      <c r="R19" s="30"/>
      <c r="S19" s="127" t="str">
        <f>'Data base'!AC4</f>
        <v>-</v>
      </c>
      <c r="T19" s="127" t="s">
        <v>442</v>
      </c>
      <c r="U19" s="127" t="s">
        <v>443</v>
      </c>
      <c r="V19" s="127" t="s">
        <v>444</v>
      </c>
      <c r="W19" s="138" t="s">
        <v>445</v>
      </c>
      <c r="X19" s="30"/>
      <c r="Y19" s="127">
        <f>'Data base'!AL4</f>
        <v>3</v>
      </c>
      <c r="Z19" s="127" t="s">
        <v>442</v>
      </c>
      <c r="AA19" s="138" t="s">
        <v>443</v>
      </c>
      <c r="AB19" s="127" t="s">
        <v>444</v>
      </c>
      <c r="AC19" s="127" t="s">
        <v>445</v>
      </c>
      <c r="AD19" s="30"/>
      <c r="AE19" s="208" t="str">
        <f>'Data base'!AU4</f>
        <v>2 (V)</v>
      </c>
      <c r="AF19" s="127" t="s">
        <v>442</v>
      </c>
      <c r="AG19" s="171" t="s">
        <v>443</v>
      </c>
      <c r="AH19" s="127" t="s">
        <v>444</v>
      </c>
      <c r="AI19" s="127" t="s">
        <v>445</v>
      </c>
      <c r="AJ19" s="30"/>
      <c r="AK19" s="208" t="str">
        <f>'Data base'!BD4</f>
        <v>RE</v>
      </c>
      <c r="AL19" s="127" t="s">
        <v>442</v>
      </c>
      <c r="AM19" s="127" t="s">
        <v>443</v>
      </c>
      <c r="AN19" s="127" t="s">
        <v>444</v>
      </c>
      <c r="AO19" s="127" t="s">
        <v>445</v>
      </c>
    </row>
    <row r="20" spans="1:41" x14ac:dyDescent="0.3">
      <c r="D20" s="264" t="s">
        <v>434</v>
      </c>
      <c r="E20" s="30" t="s">
        <v>384</v>
      </c>
      <c r="F20" s="139"/>
      <c r="G20" s="127" t="str">
        <f>'Data base'!P$4</f>
        <v>-</v>
      </c>
      <c r="H20" s="127" t="s">
        <v>389</v>
      </c>
      <c r="I20" s="127" t="s">
        <v>404</v>
      </c>
      <c r="J20" s="138" t="s">
        <v>287</v>
      </c>
      <c r="K20" s="127" t="s">
        <v>318</v>
      </c>
      <c r="L20" s="30"/>
      <c r="M20" s="157" t="str">
        <f>'Data base'!Y4</f>
        <v>- (50 - 70)</v>
      </c>
      <c r="N20" s="127" t="s">
        <v>389</v>
      </c>
      <c r="O20" s="171" t="s">
        <v>404</v>
      </c>
      <c r="P20" s="127" t="s">
        <v>287</v>
      </c>
      <c r="Q20" s="127" t="s">
        <v>318</v>
      </c>
      <c r="R20" s="30"/>
      <c r="S20" s="127" t="str">
        <f>'Data base'!AH4</f>
        <v>-</v>
      </c>
      <c r="T20" s="127" t="s">
        <v>389</v>
      </c>
      <c r="U20" s="127" t="s">
        <v>404</v>
      </c>
      <c r="V20" s="127" t="s">
        <v>287</v>
      </c>
      <c r="W20" s="127" t="s">
        <v>318</v>
      </c>
      <c r="X20" s="30"/>
      <c r="Y20" s="40" t="str">
        <f>'Data base'!AQ4</f>
        <v xml:space="preserve"> - (52 - 52)</v>
      </c>
      <c r="Z20" s="138" t="s">
        <v>389</v>
      </c>
      <c r="AA20" s="127" t="s">
        <v>404</v>
      </c>
      <c r="AB20" s="127" t="s">
        <v>287</v>
      </c>
      <c r="AC20" s="127" t="s">
        <v>318</v>
      </c>
      <c r="AD20" s="30"/>
      <c r="AE20" s="208" t="str">
        <f>'Data base'!AZ4</f>
        <v xml:space="preserve"> - (10 - 43)</v>
      </c>
      <c r="AF20" s="127" t="s">
        <v>389</v>
      </c>
      <c r="AG20" s="171" t="s">
        <v>404</v>
      </c>
      <c r="AH20" s="127" t="s">
        <v>287</v>
      </c>
      <c r="AI20" s="127" t="s">
        <v>318</v>
      </c>
      <c r="AJ20" s="30"/>
      <c r="AK20" s="97" t="str">
        <f>'Data base'!BJ4</f>
        <v>-</v>
      </c>
      <c r="AL20" s="127" t="s">
        <v>389</v>
      </c>
      <c r="AM20" s="127" t="s">
        <v>404</v>
      </c>
      <c r="AN20" s="127" t="s">
        <v>287</v>
      </c>
      <c r="AO20" s="127" t="s">
        <v>318</v>
      </c>
    </row>
    <row r="21" spans="1:41" x14ac:dyDescent="0.3">
      <c r="D21" s="264"/>
      <c r="E21" s="30" t="s">
        <v>383</v>
      </c>
      <c r="F21" s="139"/>
      <c r="G21" s="127" t="str">
        <f>'Data base'!O$4</f>
        <v>-</v>
      </c>
      <c r="H21" s="134"/>
      <c r="I21" s="127" t="s">
        <v>389</v>
      </c>
      <c r="J21" s="138" t="s">
        <v>287</v>
      </c>
      <c r="K21" s="127" t="s">
        <v>318</v>
      </c>
      <c r="L21" s="30"/>
      <c r="M21" s="157" t="str">
        <f>'Data base'!X4</f>
        <v>+ (20 - 50)</v>
      </c>
      <c r="N21" s="134"/>
      <c r="O21" s="127" t="s">
        <v>389</v>
      </c>
      <c r="P21" s="127" t="s">
        <v>287</v>
      </c>
      <c r="Q21" s="171" t="s">
        <v>318</v>
      </c>
      <c r="R21" s="30"/>
      <c r="S21" s="127" t="str">
        <f>'Data base'!AG4</f>
        <v>-</v>
      </c>
      <c r="T21" s="134"/>
      <c r="U21" s="127" t="s">
        <v>389</v>
      </c>
      <c r="V21" s="127" t="s">
        <v>287</v>
      </c>
      <c r="W21" s="127" t="s">
        <v>318</v>
      </c>
      <c r="X21" s="30"/>
      <c r="Y21" s="40" t="str">
        <f>'Data base'!AP4</f>
        <v xml:space="preserve"> - (39 - 39)</v>
      </c>
      <c r="Z21" s="134"/>
      <c r="AA21" s="138" t="s">
        <v>389</v>
      </c>
      <c r="AB21" s="127" t="s">
        <v>287</v>
      </c>
      <c r="AC21" s="127" t="s">
        <v>318</v>
      </c>
      <c r="AD21" s="30"/>
      <c r="AE21" s="208">
        <f>'Data base'!AY4</f>
        <v>0</v>
      </c>
      <c r="AF21" s="134"/>
      <c r="AG21" s="127" t="s">
        <v>389</v>
      </c>
      <c r="AH21" s="171" t="s">
        <v>287</v>
      </c>
      <c r="AI21" s="127" t="s">
        <v>318</v>
      </c>
      <c r="AJ21" s="30"/>
      <c r="AK21" s="208" t="str">
        <f>'Data base'!BI4</f>
        <v>-</v>
      </c>
      <c r="AL21" s="134"/>
      <c r="AM21" s="127" t="s">
        <v>389</v>
      </c>
      <c r="AN21" s="127" t="s">
        <v>287</v>
      </c>
      <c r="AO21" s="127" t="s">
        <v>318</v>
      </c>
    </row>
    <row r="22" spans="1:41" x14ac:dyDescent="0.3">
      <c r="D22" s="30" t="s">
        <v>436</v>
      </c>
      <c r="E22" s="30"/>
      <c r="F22" s="139"/>
      <c r="G22" s="127" t="str">
        <f>'Data base'!N$4</f>
        <v>-</v>
      </c>
      <c r="H22" s="138" t="s">
        <v>1040</v>
      </c>
      <c r="I22" s="127" t="s">
        <v>449</v>
      </c>
      <c r="J22" s="127" t="s">
        <v>450</v>
      </c>
      <c r="K22" s="127" t="s">
        <v>493</v>
      </c>
      <c r="L22" s="30"/>
      <c r="M22" s="217">
        <f>'Data base'!W4</f>
        <v>0.66666666666666663</v>
      </c>
      <c r="N22" s="127" t="s">
        <v>448</v>
      </c>
      <c r="O22" s="171" t="s">
        <v>1049</v>
      </c>
      <c r="P22" s="127" t="s">
        <v>450</v>
      </c>
      <c r="Q22" s="127" t="s">
        <v>493</v>
      </c>
      <c r="R22" s="30"/>
      <c r="S22" s="127" t="e">
        <f>'Data base'!AF4</f>
        <v>#DIV/0!</v>
      </c>
      <c r="T22" s="127" t="s">
        <v>448</v>
      </c>
      <c r="U22" s="127" t="s">
        <v>449</v>
      </c>
      <c r="V22" s="127" t="s">
        <v>450</v>
      </c>
      <c r="W22" s="127" t="s">
        <v>493</v>
      </c>
      <c r="X22" s="30"/>
      <c r="Y22" s="97">
        <f>'Data base'!AO4</f>
        <v>0.33333333333333331</v>
      </c>
      <c r="Z22" s="127" t="s">
        <v>448</v>
      </c>
      <c r="AA22" s="171" t="s">
        <v>1049</v>
      </c>
      <c r="AB22" s="127" t="s">
        <v>450</v>
      </c>
      <c r="AC22" s="127" t="s">
        <v>493</v>
      </c>
      <c r="AD22" s="30"/>
      <c r="AE22" s="96">
        <f>'Data base'!AX4</f>
        <v>9.8360655737704916E-2</v>
      </c>
      <c r="AF22" s="127" t="s">
        <v>448</v>
      </c>
      <c r="AG22" s="127" t="s">
        <v>449</v>
      </c>
      <c r="AH22" s="171" t="s">
        <v>1050</v>
      </c>
      <c r="AI22" s="127" t="s">
        <v>493</v>
      </c>
      <c r="AJ22" s="30"/>
      <c r="AK22" s="96" t="e">
        <f>'Data base'!BH4</f>
        <v>#DIV/0!</v>
      </c>
      <c r="AL22" s="127" t="s">
        <v>448</v>
      </c>
      <c r="AM22" s="127" t="s">
        <v>449</v>
      </c>
      <c r="AN22" s="127" t="s">
        <v>450</v>
      </c>
      <c r="AO22" s="127" t="s">
        <v>493</v>
      </c>
    </row>
    <row r="23" spans="1:41" x14ac:dyDescent="0.3">
      <c r="D23" s="30" t="s">
        <v>437</v>
      </c>
      <c r="E23" s="30"/>
      <c r="F23" s="140">
        <f>'Data base'!E$4</f>
        <v>8</v>
      </c>
      <c r="G23" s="127">
        <f>$F23</f>
        <v>8</v>
      </c>
      <c r="H23" s="127" t="s">
        <v>451</v>
      </c>
      <c r="I23" s="138" t="s">
        <v>548</v>
      </c>
      <c r="J23" s="135" t="s">
        <v>453</v>
      </c>
      <c r="K23" s="127" t="s">
        <v>370</v>
      </c>
      <c r="L23" s="30"/>
      <c r="M23" s="140">
        <f>$F23</f>
        <v>8</v>
      </c>
      <c r="N23" s="127" t="s">
        <v>451</v>
      </c>
      <c r="O23" s="171" t="s">
        <v>548</v>
      </c>
      <c r="P23" s="135" t="s">
        <v>453</v>
      </c>
      <c r="Q23" s="127" t="s">
        <v>370</v>
      </c>
      <c r="R23" s="30"/>
      <c r="S23" s="127">
        <f>$F23</f>
        <v>8</v>
      </c>
      <c r="T23" s="127" t="s">
        <v>451</v>
      </c>
      <c r="U23" s="171" t="s">
        <v>548</v>
      </c>
      <c r="V23" s="135" t="s">
        <v>453</v>
      </c>
      <c r="W23" s="127" t="s">
        <v>370</v>
      </c>
      <c r="X23" s="30"/>
      <c r="Y23" s="127">
        <f>$F23</f>
        <v>8</v>
      </c>
      <c r="Z23" s="127" t="s">
        <v>451</v>
      </c>
      <c r="AA23" s="171" t="s">
        <v>548</v>
      </c>
      <c r="AB23" s="135" t="s">
        <v>453</v>
      </c>
      <c r="AC23" s="127" t="s">
        <v>370</v>
      </c>
      <c r="AD23" s="30"/>
      <c r="AE23" s="208">
        <f>$F23</f>
        <v>8</v>
      </c>
      <c r="AF23" s="127" t="s">
        <v>451</v>
      </c>
      <c r="AG23" s="171" t="s">
        <v>548</v>
      </c>
      <c r="AH23" s="135" t="s">
        <v>453</v>
      </c>
      <c r="AI23" s="127" t="s">
        <v>370</v>
      </c>
      <c r="AJ23" s="30"/>
      <c r="AK23" s="208">
        <f>$F23</f>
        <v>8</v>
      </c>
      <c r="AL23" s="127" t="s">
        <v>451</v>
      </c>
      <c r="AM23" s="138" t="s">
        <v>481</v>
      </c>
      <c r="AN23" s="135" t="s">
        <v>453</v>
      </c>
      <c r="AO23" s="127" t="s">
        <v>370</v>
      </c>
    </row>
    <row r="24" spans="1:41" x14ac:dyDescent="0.3">
      <c r="D24" s="30" t="s">
        <v>561</v>
      </c>
      <c r="E24" s="30"/>
      <c r="F24" s="139"/>
      <c r="G24" s="127">
        <f>'Data base'!L$4</f>
        <v>0</v>
      </c>
      <c r="H24" s="127"/>
      <c r="I24" s="127"/>
      <c r="J24" s="135"/>
      <c r="K24" s="127"/>
      <c r="L24" s="194"/>
      <c r="M24" s="140">
        <f>'Data base'!U4</f>
        <v>60</v>
      </c>
      <c r="N24" s="127"/>
      <c r="O24" s="127"/>
      <c r="P24" s="135"/>
      <c r="Q24" s="127"/>
      <c r="R24" s="30"/>
      <c r="S24" s="127">
        <f>'Data base'!AD4</f>
        <v>0</v>
      </c>
      <c r="T24" s="127"/>
      <c r="U24" s="127"/>
      <c r="V24" s="135"/>
      <c r="W24" s="127"/>
      <c r="X24" s="30"/>
      <c r="Y24" s="99">
        <f>'Data base'!AM4</f>
        <v>180</v>
      </c>
      <c r="Z24" s="30"/>
      <c r="AA24" s="30"/>
      <c r="AB24" s="30"/>
      <c r="AC24" s="30"/>
      <c r="AD24" s="194"/>
      <c r="AE24" s="208">
        <f>'Data base'!AV4</f>
        <v>610</v>
      </c>
      <c r="AF24" s="30">
        <v>1</v>
      </c>
      <c r="AG24" s="30">
        <v>4</v>
      </c>
      <c r="AH24" s="30">
        <v>2</v>
      </c>
      <c r="AI24" s="30">
        <v>1</v>
      </c>
      <c r="AJ24" s="194">
        <f>AF24*4+AG24*3+AH24*2+AI24</f>
        <v>21</v>
      </c>
      <c r="AK24" s="194">
        <f>'Data base'!BF4</f>
        <v>0</v>
      </c>
      <c r="AL24" s="30"/>
      <c r="AM24" s="30"/>
      <c r="AN24" s="30"/>
      <c r="AO24" s="30"/>
    </row>
    <row r="25" spans="1:41" x14ac:dyDescent="0.3">
      <c r="D25" s="30" t="s">
        <v>1039</v>
      </c>
      <c r="E25" s="30"/>
      <c r="F25" s="139"/>
      <c r="G25" s="127" t="str">
        <f>Protection!E$4</f>
        <v>All year</v>
      </c>
      <c r="H25" s="30"/>
      <c r="I25" s="30"/>
      <c r="J25" s="30"/>
      <c r="K25" s="30"/>
      <c r="L25" s="30"/>
      <c r="M25" s="140" t="str">
        <f>Protection!F4</f>
        <v>All year</v>
      </c>
      <c r="N25" s="30"/>
      <c r="O25" s="30"/>
      <c r="P25" s="30"/>
      <c r="Q25" s="30"/>
      <c r="R25" s="30"/>
      <c r="S25" s="30">
        <f>Protection!G4</f>
        <v>0</v>
      </c>
      <c r="T25" s="30"/>
      <c r="U25" s="30"/>
      <c r="V25" s="30"/>
      <c r="W25" s="30"/>
      <c r="X25" s="30"/>
      <c r="Y25" s="30" t="str">
        <f>Protection!H4</f>
        <v>All year (if micro-res.)</v>
      </c>
      <c r="Z25" s="30"/>
      <c r="AA25" s="30"/>
      <c r="AB25" s="30"/>
      <c r="AC25" s="30"/>
      <c r="AD25" s="30"/>
      <c r="AE25" s="208">
        <f>Protection!I4</f>
        <v>0</v>
      </c>
      <c r="AF25" s="30"/>
      <c r="AG25" s="30"/>
      <c r="AH25" s="30"/>
      <c r="AI25" s="30"/>
      <c r="AJ25" s="30"/>
      <c r="AK25" s="194" t="str">
        <f>Protection!J4</f>
        <v>Yes</v>
      </c>
      <c r="AL25" s="30"/>
      <c r="AM25" s="30"/>
      <c r="AN25" s="30"/>
      <c r="AO25" s="30"/>
    </row>
    <row r="26" spans="1:41" x14ac:dyDescent="0.3">
      <c r="D26" s="30" t="s">
        <v>1038</v>
      </c>
      <c r="E26" s="30"/>
      <c r="F26" s="139"/>
      <c r="G26" s="127" t="str">
        <f>Protection!K$4</f>
        <v>none</v>
      </c>
      <c r="H26" s="30"/>
      <c r="I26" s="30"/>
      <c r="J26" s="30"/>
      <c r="K26" s="30"/>
      <c r="L26" s="30"/>
      <c r="M26" s="205" t="str">
        <f>Protection!L4</f>
        <v>250 m, microreserve*</v>
      </c>
      <c r="N26" s="30"/>
      <c r="O26" s="30"/>
      <c r="P26" s="30"/>
      <c r="Q26" s="30"/>
      <c r="R26" s="30"/>
      <c r="S26" s="30" t="str">
        <f>Protection!M4</f>
        <v>-</v>
      </c>
      <c r="T26" s="30"/>
      <c r="U26" s="30"/>
      <c r="V26" s="30"/>
      <c r="W26" s="30"/>
      <c r="X26" s="30"/>
      <c r="Y26" s="30" t="str">
        <f>Protection!N4</f>
        <v>Microreserve</v>
      </c>
      <c r="Z26" s="30"/>
      <c r="AA26" s="30"/>
      <c r="AB26" s="30"/>
      <c r="AC26" s="30"/>
      <c r="AD26" s="30"/>
      <c r="AE26" s="208">
        <f>Protection!O4</f>
        <v>0</v>
      </c>
      <c r="AF26" s="30"/>
      <c r="AG26" s="30"/>
      <c r="AH26" s="30"/>
      <c r="AI26" s="30"/>
      <c r="AJ26" s="30"/>
      <c r="AK26" s="194" t="str">
        <f>Protection!P4</f>
        <v>500*</v>
      </c>
      <c r="AL26" s="30"/>
      <c r="AM26" s="30"/>
      <c r="AN26" s="30"/>
      <c r="AO26" s="30"/>
    </row>
    <row r="27" spans="1:41" s="30" customFormat="1" x14ac:dyDescent="0.3">
      <c r="A27" s="194"/>
      <c r="B27" s="3"/>
      <c r="F27" s="172"/>
      <c r="G27" s="40"/>
      <c r="M27" s="172"/>
    </row>
    <row r="28" spans="1:41" x14ac:dyDescent="0.3">
      <c r="A28" s="194">
        <v>5</v>
      </c>
      <c r="B28" s="39" t="str">
        <f>'Data base'!C5</f>
        <v>Cygnus cygnus</v>
      </c>
      <c r="C28" s="29" t="str">
        <f>'Data base'!D5</f>
        <v>Whooper Swan</v>
      </c>
      <c r="D28" s="65" t="s">
        <v>438</v>
      </c>
      <c r="E28" s="65"/>
      <c r="F28" s="131"/>
      <c r="H28" s="131" t="s">
        <v>439</v>
      </c>
      <c r="I28" s="131" t="s">
        <v>381</v>
      </c>
      <c r="J28" s="131" t="s">
        <v>861</v>
      </c>
      <c r="K28" s="131" t="s">
        <v>860</v>
      </c>
      <c r="L28" s="30"/>
      <c r="N28" s="131" t="s">
        <v>439</v>
      </c>
      <c r="O28" s="131" t="s">
        <v>381</v>
      </c>
      <c r="P28" s="131" t="s">
        <v>861</v>
      </c>
      <c r="Q28" s="131" t="s">
        <v>860</v>
      </c>
      <c r="R28" s="30"/>
      <c r="S28" s="30"/>
      <c r="T28" s="131" t="s">
        <v>439</v>
      </c>
      <c r="U28" s="131" t="s">
        <v>381</v>
      </c>
      <c r="V28" s="131" t="s">
        <v>861</v>
      </c>
      <c r="W28" s="131" t="s">
        <v>860</v>
      </c>
      <c r="X28" s="30"/>
      <c r="Y28" s="30"/>
      <c r="Z28" s="131" t="s">
        <v>439</v>
      </c>
      <c r="AA28" s="131" t="s">
        <v>381</v>
      </c>
      <c r="AB28" s="131" t="s">
        <v>861</v>
      </c>
      <c r="AC28" s="131" t="s">
        <v>860</v>
      </c>
      <c r="AD28" s="30"/>
      <c r="AE28" s="30"/>
      <c r="AF28" s="131" t="s">
        <v>439</v>
      </c>
      <c r="AG28" s="131" t="s">
        <v>381</v>
      </c>
      <c r="AH28" s="131" t="s">
        <v>861</v>
      </c>
      <c r="AI28" s="131" t="s">
        <v>860</v>
      </c>
      <c r="AJ28" s="30"/>
      <c r="AK28" s="30"/>
      <c r="AL28" s="131" t="s">
        <v>439</v>
      </c>
      <c r="AM28" s="131" t="s">
        <v>381</v>
      </c>
      <c r="AN28" s="131" t="s">
        <v>861</v>
      </c>
      <c r="AO28" s="131" t="s">
        <v>860</v>
      </c>
    </row>
    <row r="29" spans="1:41" x14ac:dyDescent="0.3">
      <c r="D29" s="130" t="s">
        <v>432</v>
      </c>
      <c r="E29" s="130"/>
      <c r="F29" s="141">
        <f>'Data base'!G5</f>
        <v>0</v>
      </c>
      <c r="G29" s="127">
        <f>$F29</f>
        <v>0</v>
      </c>
      <c r="H29" s="132">
        <v>1</v>
      </c>
      <c r="I29" s="132">
        <v>2</v>
      </c>
      <c r="J29" s="132">
        <v>3</v>
      </c>
      <c r="K29" s="142" t="s">
        <v>440</v>
      </c>
      <c r="L29" s="30"/>
      <c r="M29" s="140">
        <f>$F29</f>
        <v>0</v>
      </c>
      <c r="N29" s="132">
        <v>1</v>
      </c>
      <c r="O29" s="132">
        <v>2</v>
      </c>
      <c r="P29" s="132">
        <v>3</v>
      </c>
      <c r="Q29" s="142" t="s">
        <v>440</v>
      </c>
      <c r="R29" s="30"/>
      <c r="S29" s="127">
        <f>$F29</f>
        <v>0</v>
      </c>
      <c r="T29" s="132">
        <v>1</v>
      </c>
      <c r="U29" s="132">
        <v>2</v>
      </c>
      <c r="V29" s="132">
        <v>3</v>
      </c>
      <c r="W29" s="142" t="s">
        <v>440</v>
      </c>
      <c r="X29" s="30"/>
      <c r="Y29" s="140">
        <f>$F29</f>
        <v>0</v>
      </c>
      <c r="Z29" s="132">
        <v>1</v>
      </c>
      <c r="AA29" s="132">
        <v>2</v>
      </c>
      <c r="AB29" s="132">
        <v>3</v>
      </c>
      <c r="AC29" s="142" t="s">
        <v>440</v>
      </c>
      <c r="AD29" s="30"/>
      <c r="AE29" s="140">
        <f>$F29</f>
        <v>0</v>
      </c>
      <c r="AF29" s="132">
        <v>1</v>
      </c>
      <c r="AG29" s="132">
        <v>2</v>
      </c>
      <c r="AH29" s="132">
        <v>3</v>
      </c>
      <c r="AI29" s="142" t="s">
        <v>440</v>
      </c>
      <c r="AJ29" s="30"/>
      <c r="AK29" s="140">
        <f>$F29</f>
        <v>0</v>
      </c>
      <c r="AL29" s="132">
        <v>1</v>
      </c>
      <c r="AM29" s="132">
        <v>2</v>
      </c>
      <c r="AN29" s="132">
        <v>3</v>
      </c>
      <c r="AO29" s="142" t="s">
        <v>440</v>
      </c>
    </row>
    <row r="30" spans="1:41" x14ac:dyDescent="0.3">
      <c r="D30" s="31" t="s">
        <v>435</v>
      </c>
      <c r="E30" s="30"/>
      <c r="F30" s="140" t="str">
        <f>'Data base'!J5</f>
        <v>x</v>
      </c>
      <c r="G30" s="127" t="str">
        <f>$F30</f>
        <v>x</v>
      </c>
      <c r="H30" s="127" t="s">
        <v>389</v>
      </c>
      <c r="I30" s="127" t="s">
        <v>404</v>
      </c>
      <c r="J30" s="171" t="s">
        <v>446</v>
      </c>
      <c r="K30" s="127" t="s">
        <v>447</v>
      </c>
      <c r="L30" s="30"/>
      <c r="M30" s="140" t="str">
        <f>$F30</f>
        <v>x</v>
      </c>
      <c r="N30" s="127" t="s">
        <v>389</v>
      </c>
      <c r="O30" s="127" t="s">
        <v>404</v>
      </c>
      <c r="P30" s="171" t="s">
        <v>446</v>
      </c>
      <c r="Q30" s="127" t="s">
        <v>447</v>
      </c>
      <c r="R30" s="30"/>
      <c r="S30" s="127" t="str">
        <f>$F30</f>
        <v>x</v>
      </c>
      <c r="T30" s="127" t="s">
        <v>389</v>
      </c>
      <c r="U30" s="127" t="s">
        <v>404</v>
      </c>
      <c r="V30" s="171" t="s">
        <v>446</v>
      </c>
      <c r="W30" s="127" t="s">
        <v>447</v>
      </c>
      <c r="X30" s="30"/>
      <c r="Y30" s="140" t="str">
        <f>$F30</f>
        <v>x</v>
      </c>
      <c r="Z30" s="127" t="s">
        <v>389</v>
      </c>
      <c r="AA30" s="127" t="s">
        <v>404</v>
      </c>
      <c r="AB30" s="171" t="s">
        <v>446</v>
      </c>
      <c r="AC30" s="127" t="s">
        <v>447</v>
      </c>
      <c r="AD30" s="30"/>
      <c r="AE30" s="140" t="str">
        <f>$F30</f>
        <v>x</v>
      </c>
      <c r="AF30" s="127" t="s">
        <v>389</v>
      </c>
      <c r="AG30" s="127" t="s">
        <v>404</v>
      </c>
      <c r="AH30" s="171" t="s">
        <v>446</v>
      </c>
      <c r="AI30" s="127" t="s">
        <v>447</v>
      </c>
      <c r="AJ30" s="30"/>
      <c r="AK30" s="140" t="str">
        <f>$F30</f>
        <v>x</v>
      </c>
      <c r="AL30" s="127" t="s">
        <v>389</v>
      </c>
      <c r="AM30" s="127" t="s">
        <v>404</v>
      </c>
      <c r="AN30" s="171" t="s">
        <v>446</v>
      </c>
      <c r="AO30" s="127" t="s">
        <v>447</v>
      </c>
    </row>
    <row r="31" spans="1:41" s="30" customFormat="1" x14ac:dyDescent="0.3">
      <c r="A31" s="194"/>
      <c r="B31" s="3"/>
      <c r="D31" s="31" t="s">
        <v>601</v>
      </c>
      <c r="F31" s="139"/>
      <c r="G31" s="97">
        <f>'Data base'!S5</f>
        <v>0</v>
      </c>
      <c r="H31" s="208" t="s">
        <v>640</v>
      </c>
      <c r="I31" s="208" t="s">
        <v>1058</v>
      </c>
      <c r="J31" s="208" t="s">
        <v>1057</v>
      </c>
      <c r="K31" s="171" t="s">
        <v>1054</v>
      </c>
      <c r="M31" s="97">
        <f>'Data base'!AB5</f>
        <v>0.97727337047846463</v>
      </c>
      <c r="N31" s="208" t="s">
        <v>640</v>
      </c>
      <c r="O31" s="208" t="s">
        <v>1058</v>
      </c>
      <c r="P31" s="171" t="s">
        <v>1055</v>
      </c>
      <c r="Q31" s="208" t="s">
        <v>1054</v>
      </c>
      <c r="R31" s="194"/>
      <c r="S31" s="97">
        <f>'Data base'!AK5</f>
        <v>7.7643825222907337</v>
      </c>
      <c r="T31" s="171" t="s">
        <v>1044</v>
      </c>
      <c r="U31" s="208" t="s">
        <v>1058</v>
      </c>
      <c r="V31" s="208" t="s">
        <v>1057</v>
      </c>
      <c r="W31" s="208" t="s">
        <v>1054</v>
      </c>
      <c r="X31" s="194"/>
      <c r="Y31" s="97">
        <f>'Data base'!AT5</f>
        <v>1.3686578209911906</v>
      </c>
      <c r="Z31" s="208" t="s">
        <v>640</v>
      </c>
      <c r="AA31" s="171" t="s">
        <v>1059</v>
      </c>
      <c r="AB31" s="208" t="s">
        <v>1057</v>
      </c>
      <c r="AC31" s="208" t="s">
        <v>1054</v>
      </c>
      <c r="AD31" s="194"/>
      <c r="AE31" s="97">
        <f>'Data base'!BC5</f>
        <v>0.54150223583460955</v>
      </c>
      <c r="AF31" s="208" t="s">
        <v>640</v>
      </c>
      <c r="AG31" s="208" t="s">
        <v>1058</v>
      </c>
      <c r="AH31" s="171" t="s">
        <v>1055</v>
      </c>
      <c r="AI31" s="208" t="s">
        <v>1054</v>
      </c>
      <c r="AJ31" s="194"/>
      <c r="AK31" s="97">
        <f>'Data base'!BM5</f>
        <v>3.5336930678777247</v>
      </c>
      <c r="AL31" s="171" t="s">
        <v>1044</v>
      </c>
      <c r="AM31" s="208" t="s">
        <v>1058</v>
      </c>
      <c r="AN31" s="208" t="s">
        <v>1057</v>
      </c>
      <c r="AO31" s="208" t="s">
        <v>1054</v>
      </c>
    </row>
    <row r="32" spans="1:41" x14ac:dyDescent="0.3">
      <c r="D32" s="31" t="s">
        <v>433</v>
      </c>
      <c r="E32" s="133" t="s">
        <v>441</v>
      </c>
      <c r="F32" s="139"/>
      <c r="G32" s="127" t="str">
        <f>'Data base'!K5</f>
        <v>(NA)</v>
      </c>
      <c r="H32" s="127" t="s">
        <v>442</v>
      </c>
      <c r="I32" s="127" t="s">
        <v>443</v>
      </c>
      <c r="J32" s="127" t="s">
        <v>444</v>
      </c>
      <c r="K32" s="127" t="s">
        <v>445</v>
      </c>
      <c r="L32" s="30"/>
      <c r="M32" s="172" t="str">
        <f>'Data base'!T5</f>
        <v>(NA)</v>
      </c>
      <c r="N32" s="127" t="s">
        <v>442</v>
      </c>
      <c r="O32" s="127" t="s">
        <v>443</v>
      </c>
      <c r="P32" s="127" t="s">
        <v>444</v>
      </c>
      <c r="Q32" s="127" t="s">
        <v>445</v>
      </c>
      <c r="R32" s="30"/>
      <c r="S32" s="127" t="str">
        <f>'Data base'!AC5</f>
        <v>-</v>
      </c>
      <c r="T32" s="127" t="s">
        <v>442</v>
      </c>
      <c r="U32" s="127" t="s">
        <v>443</v>
      </c>
      <c r="V32" s="127" t="s">
        <v>444</v>
      </c>
      <c r="W32" s="138" t="s">
        <v>445</v>
      </c>
      <c r="X32" s="30"/>
      <c r="Y32" s="208">
        <f>'Data base'!AL5</f>
        <v>3</v>
      </c>
      <c r="Z32" s="127" t="s">
        <v>442</v>
      </c>
      <c r="AA32" s="171" t="s">
        <v>443</v>
      </c>
      <c r="AB32" s="127" t="s">
        <v>444</v>
      </c>
      <c r="AC32" s="127" t="s">
        <v>445</v>
      </c>
      <c r="AD32" s="30"/>
      <c r="AE32" s="208" t="str">
        <f>'Data base'!AU5</f>
        <v>3 ( R )</v>
      </c>
      <c r="AF32" s="127" t="s">
        <v>442</v>
      </c>
      <c r="AG32" s="171" t="s">
        <v>443</v>
      </c>
      <c r="AH32" s="127" t="s">
        <v>444</v>
      </c>
      <c r="AI32" s="127" t="s">
        <v>445</v>
      </c>
      <c r="AJ32" s="30"/>
      <c r="AK32" s="208" t="str">
        <f>'Data base'!BD5</f>
        <v>-</v>
      </c>
      <c r="AL32" s="127" t="s">
        <v>442</v>
      </c>
      <c r="AM32" s="127" t="s">
        <v>443</v>
      </c>
      <c r="AN32" s="127" t="s">
        <v>444</v>
      </c>
      <c r="AO32" s="171" t="s">
        <v>445</v>
      </c>
    </row>
    <row r="33" spans="1:42" x14ac:dyDescent="0.3">
      <c r="D33" s="264" t="s">
        <v>434</v>
      </c>
      <c r="E33" s="30" t="s">
        <v>384</v>
      </c>
      <c r="F33" s="139"/>
      <c r="G33" s="97" t="str">
        <f>'Data base'!P5</f>
        <v>-</v>
      </c>
      <c r="H33" s="127" t="s">
        <v>389</v>
      </c>
      <c r="I33" s="127" t="s">
        <v>404</v>
      </c>
      <c r="J33" s="127" t="s">
        <v>287</v>
      </c>
      <c r="K33" s="171" t="s">
        <v>318</v>
      </c>
      <c r="L33" s="30"/>
      <c r="M33" s="158" t="str">
        <f>'Data base'!X5</f>
        <v>+ (50-70)</v>
      </c>
      <c r="N33" s="127" t="s">
        <v>389</v>
      </c>
      <c r="O33" s="127" t="s">
        <v>404</v>
      </c>
      <c r="P33" s="127" t="s">
        <v>287</v>
      </c>
      <c r="Q33" s="171" t="s">
        <v>318</v>
      </c>
      <c r="R33" s="30"/>
      <c r="S33" s="127" t="str">
        <f>'Data base'!AH5</f>
        <v xml:space="preserve"> + (508 - 829)</v>
      </c>
      <c r="T33" s="127" t="s">
        <v>389</v>
      </c>
      <c r="U33" s="127" t="s">
        <v>404</v>
      </c>
      <c r="V33" s="127" t="s">
        <v>287</v>
      </c>
      <c r="W33" s="171" t="s">
        <v>318</v>
      </c>
      <c r="X33" s="30"/>
      <c r="Y33" s="204" t="str">
        <f>'Data base'!AQ5</f>
        <v xml:space="preserve"> + (1,500 - 3,100)</v>
      </c>
      <c r="Z33" s="127" t="s">
        <v>389</v>
      </c>
      <c r="AA33" s="127" t="s">
        <v>404</v>
      </c>
      <c r="AB33" s="127" t="s">
        <v>287</v>
      </c>
      <c r="AC33" s="171" t="s">
        <v>318</v>
      </c>
      <c r="AD33" s="30"/>
      <c r="AE33" s="204" t="str">
        <f>'Data base'!AZ5</f>
        <v xml:space="preserve"> + (2,300 - 2,500)</v>
      </c>
      <c r="AF33" s="127" t="s">
        <v>389</v>
      </c>
      <c r="AG33" s="127" t="s">
        <v>404</v>
      </c>
      <c r="AH33" s="127" t="s">
        <v>287</v>
      </c>
      <c r="AI33" s="171" t="s">
        <v>318</v>
      </c>
      <c r="AJ33" s="30"/>
      <c r="AK33" s="220" t="str">
        <f>'Data base'!BJ5</f>
        <v xml:space="preserve"> + (800 - 1,200)</v>
      </c>
      <c r="AL33" s="127" t="s">
        <v>389</v>
      </c>
      <c r="AM33" s="127" t="s">
        <v>404</v>
      </c>
      <c r="AN33" s="127" t="s">
        <v>287</v>
      </c>
      <c r="AO33" s="171" t="s">
        <v>318</v>
      </c>
    </row>
    <row r="34" spans="1:42" x14ac:dyDescent="0.3">
      <c r="D34" s="264"/>
      <c r="E34" s="30" t="s">
        <v>383</v>
      </c>
      <c r="F34" s="139"/>
      <c r="G34" s="97" t="str">
        <f>'Data base'!O5</f>
        <v>-</v>
      </c>
      <c r="H34" s="134"/>
      <c r="I34" s="127" t="s">
        <v>389</v>
      </c>
      <c r="J34" s="127" t="s">
        <v>287</v>
      </c>
      <c r="K34" s="171" t="s">
        <v>318</v>
      </c>
      <c r="L34" s="30"/>
      <c r="M34" s="158" t="str">
        <f>'Data base'!Y5</f>
        <v>+ (50-70)</v>
      </c>
      <c r="N34" s="134"/>
      <c r="O34" s="127" t="s">
        <v>389</v>
      </c>
      <c r="P34" s="127" t="s">
        <v>287</v>
      </c>
      <c r="Q34" s="171" t="s">
        <v>318</v>
      </c>
      <c r="R34" s="30"/>
      <c r="S34" s="127" t="str">
        <f>'Data base'!AG5</f>
        <v xml:space="preserve"> + (84 - 153)</v>
      </c>
      <c r="T34" s="134"/>
      <c r="U34" s="127" t="s">
        <v>389</v>
      </c>
      <c r="V34" s="127" t="s">
        <v>287</v>
      </c>
      <c r="W34" s="171" t="s">
        <v>318</v>
      </c>
      <c r="X34" s="30"/>
      <c r="Y34" s="204" t="str">
        <f>'Data base'!AP5</f>
        <v xml:space="preserve"> + (60 - 88)</v>
      </c>
      <c r="Z34" s="134"/>
      <c r="AA34" s="127" t="s">
        <v>389</v>
      </c>
      <c r="AB34" s="127" t="s">
        <v>287</v>
      </c>
      <c r="AC34" s="171" t="s">
        <v>318</v>
      </c>
      <c r="AD34" s="30"/>
      <c r="AE34" s="204" t="str">
        <f>'Data base'!AY5</f>
        <v xml:space="preserve"> + (700 - 800)</v>
      </c>
      <c r="AF34" s="134"/>
      <c r="AG34" s="127" t="s">
        <v>389</v>
      </c>
      <c r="AH34" s="127" t="s">
        <v>287</v>
      </c>
      <c r="AI34" s="171" t="s">
        <v>318</v>
      </c>
      <c r="AJ34" s="30"/>
      <c r="AK34" s="40" t="str">
        <f>'Data base'!BI5</f>
        <v xml:space="preserve"> + (1 - 51)</v>
      </c>
      <c r="AL34" s="134"/>
      <c r="AM34" s="127" t="s">
        <v>389</v>
      </c>
      <c r="AN34" s="127" t="s">
        <v>287</v>
      </c>
      <c r="AO34" s="171" t="s">
        <v>318</v>
      </c>
    </row>
    <row r="35" spans="1:42" x14ac:dyDescent="0.3">
      <c r="D35" s="30" t="s">
        <v>436</v>
      </c>
      <c r="E35" s="30"/>
      <c r="F35" s="139"/>
      <c r="G35" s="97" t="str">
        <f>'Data base'!N5</f>
        <v>13.33</v>
      </c>
      <c r="H35" s="138" t="s">
        <v>1040</v>
      </c>
      <c r="I35" s="127" t="s">
        <v>449</v>
      </c>
      <c r="J35" s="127" t="s">
        <v>450</v>
      </c>
      <c r="K35" s="127" t="s">
        <v>493</v>
      </c>
      <c r="L35" s="30"/>
      <c r="M35" s="217">
        <f>'Data base'!W5</f>
        <v>0.26666666666666666</v>
      </c>
      <c r="N35" s="127" t="s">
        <v>448</v>
      </c>
      <c r="O35" s="171" t="s">
        <v>1049</v>
      </c>
      <c r="P35" s="127" t="s">
        <v>450</v>
      </c>
      <c r="Q35" s="127" t="s">
        <v>493</v>
      </c>
      <c r="R35" s="30"/>
      <c r="S35" s="96">
        <f>'Data base'!AF5</f>
        <v>3.5294117647058823E-2</v>
      </c>
      <c r="T35" s="127" t="s">
        <v>448</v>
      </c>
      <c r="U35" s="127" t="s">
        <v>449</v>
      </c>
      <c r="V35" s="171" t="s">
        <v>1050</v>
      </c>
      <c r="W35" s="127" t="s">
        <v>493</v>
      </c>
      <c r="X35" s="30"/>
      <c r="Y35" s="97">
        <f>'Data base'!AO5</f>
        <v>0.1875</v>
      </c>
      <c r="Z35" s="127" t="s">
        <v>448</v>
      </c>
      <c r="AA35" s="171" t="s">
        <v>489</v>
      </c>
      <c r="AB35" s="127" t="s">
        <v>450</v>
      </c>
      <c r="AC35" s="127" t="s">
        <v>493</v>
      </c>
      <c r="AD35" s="30"/>
      <c r="AE35" s="96">
        <f>'Data base'!AX5</f>
        <v>0.5</v>
      </c>
      <c r="AF35" s="127" t="s">
        <v>448</v>
      </c>
      <c r="AG35" s="171" t="s">
        <v>1049</v>
      </c>
      <c r="AH35" s="127" t="s">
        <v>450</v>
      </c>
      <c r="AI35" s="127" t="s">
        <v>493</v>
      </c>
      <c r="AJ35" s="30"/>
      <c r="AK35" s="96">
        <f>'Data base'!BH5</f>
        <v>8.5106382978723402E-2</v>
      </c>
      <c r="AL35" s="127" t="s">
        <v>448</v>
      </c>
      <c r="AM35" s="127" t="s">
        <v>449</v>
      </c>
      <c r="AN35" s="171" t="s">
        <v>1050</v>
      </c>
      <c r="AO35" s="127" t="s">
        <v>493</v>
      </c>
    </row>
    <row r="36" spans="1:42" x14ac:dyDescent="0.3">
      <c r="D36" s="30" t="s">
        <v>437</v>
      </c>
      <c r="E36" s="30"/>
      <c r="F36" s="140">
        <f>'Data base'!E5</f>
        <v>9</v>
      </c>
      <c r="G36" s="127">
        <f>$F36</f>
        <v>9</v>
      </c>
      <c r="H36" s="127" t="s">
        <v>451</v>
      </c>
      <c r="I36" s="138" t="s">
        <v>548</v>
      </c>
      <c r="J36" s="135" t="s">
        <v>453</v>
      </c>
      <c r="K36" s="127" t="s">
        <v>370</v>
      </c>
      <c r="L36" s="30"/>
      <c r="M36" s="172">
        <f>$F36</f>
        <v>9</v>
      </c>
      <c r="N36" s="127" t="s">
        <v>451</v>
      </c>
      <c r="O36" s="171" t="s">
        <v>548</v>
      </c>
      <c r="P36" s="135" t="s">
        <v>453</v>
      </c>
      <c r="Q36" s="127" t="s">
        <v>370</v>
      </c>
      <c r="R36" s="30"/>
      <c r="S36" s="127">
        <f>$F36</f>
        <v>9</v>
      </c>
      <c r="T36" s="127" t="s">
        <v>451</v>
      </c>
      <c r="U36" s="171" t="s">
        <v>548</v>
      </c>
      <c r="V36" s="135" t="s">
        <v>453</v>
      </c>
      <c r="W36" s="127" t="s">
        <v>370</v>
      </c>
      <c r="X36" s="30"/>
      <c r="Y36" s="208">
        <f>$F36</f>
        <v>9</v>
      </c>
      <c r="Z36" s="127" t="s">
        <v>451</v>
      </c>
      <c r="AA36" s="171" t="s">
        <v>548</v>
      </c>
      <c r="AB36" s="135" t="s">
        <v>453</v>
      </c>
      <c r="AC36" s="127" t="s">
        <v>370</v>
      </c>
      <c r="AD36" s="30"/>
      <c r="AE36" s="208">
        <f>$F36</f>
        <v>9</v>
      </c>
      <c r="AF36" s="127" t="s">
        <v>451</v>
      </c>
      <c r="AG36" s="171" t="s">
        <v>548</v>
      </c>
      <c r="AH36" s="135" t="s">
        <v>453</v>
      </c>
      <c r="AI36" s="127" t="s">
        <v>370</v>
      </c>
      <c r="AJ36" s="30"/>
      <c r="AK36" s="208">
        <f>$F36</f>
        <v>9</v>
      </c>
      <c r="AL36" s="127" t="s">
        <v>451</v>
      </c>
      <c r="AM36" s="171" t="s">
        <v>548</v>
      </c>
      <c r="AN36" s="135" t="s">
        <v>453</v>
      </c>
      <c r="AO36" s="127" t="s">
        <v>370</v>
      </c>
    </row>
    <row r="37" spans="1:42" x14ac:dyDescent="0.3">
      <c r="D37" s="30" t="s">
        <v>561</v>
      </c>
      <c r="E37" s="30"/>
      <c r="F37" s="139"/>
      <c r="G37" s="127">
        <f>'Data base'!L5</f>
        <v>3</v>
      </c>
      <c r="H37" s="127"/>
      <c r="I37" s="127"/>
      <c r="J37" s="135"/>
      <c r="K37" s="127"/>
      <c r="L37" s="194"/>
      <c r="M37" s="172">
        <f>'Data base'!U5</f>
        <v>150</v>
      </c>
      <c r="N37" s="127"/>
      <c r="O37" s="127"/>
      <c r="P37" s="135"/>
      <c r="Q37" s="127"/>
      <c r="R37" s="30"/>
      <c r="S37" s="299">
        <f>'Data base'!AD5</f>
        <v>8500</v>
      </c>
      <c r="T37" s="299"/>
      <c r="U37" s="299"/>
      <c r="V37" s="365"/>
      <c r="W37" s="299"/>
      <c r="X37" s="300"/>
      <c r="Y37" s="300">
        <f>'Data base'!AM5</f>
        <v>320</v>
      </c>
      <c r="Z37" s="300"/>
      <c r="AA37" s="300"/>
      <c r="AB37" s="300"/>
      <c r="AC37" s="300"/>
      <c r="AD37" s="300"/>
      <c r="AE37" s="299">
        <f>'Data base'!AV5</f>
        <v>120</v>
      </c>
      <c r="AF37" s="300"/>
      <c r="AG37" s="300"/>
      <c r="AH37" s="300"/>
      <c r="AI37" s="300"/>
      <c r="AJ37" s="300"/>
      <c r="AK37" s="300">
        <f>'Data base'!BF5</f>
        <v>4700</v>
      </c>
      <c r="AL37" s="300"/>
      <c r="AM37" s="300"/>
      <c r="AN37" s="300"/>
      <c r="AO37" s="300"/>
      <c r="AP37" s="300"/>
    </row>
    <row r="38" spans="1:42" x14ac:dyDescent="0.3">
      <c r="D38" s="30" t="s">
        <v>1039</v>
      </c>
      <c r="E38" s="30"/>
      <c r="F38" s="139"/>
      <c r="G38" s="127" t="str">
        <f>Protection!E5</f>
        <v>-</v>
      </c>
      <c r="H38" s="30"/>
      <c r="I38" s="30"/>
      <c r="J38" s="30"/>
      <c r="K38" s="30"/>
      <c r="L38" s="30"/>
      <c r="M38" s="172">
        <f>Protection!F5</f>
        <v>0</v>
      </c>
      <c r="N38" s="30"/>
      <c r="O38" s="30"/>
      <c r="P38" s="30"/>
      <c r="Q38" s="30"/>
      <c r="R38" s="30"/>
      <c r="S38" s="30">
        <f>Protection!G5</f>
        <v>0</v>
      </c>
      <c r="T38" s="30"/>
      <c r="U38" s="30"/>
      <c r="V38" s="30"/>
      <c r="W38" s="30"/>
      <c r="X38" s="30"/>
      <c r="Y38" s="194">
        <f>Protection!H5</f>
        <v>0</v>
      </c>
      <c r="Z38" s="30"/>
      <c r="AA38" s="30"/>
      <c r="AB38" s="30"/>
      <c r="AC38" s="30"/>
      <c r="AD38" s="30"/>
      <c r="AE38" s="208">
        <f>Protection!I5</f>
        <v>0</v>
      </c>
      <c r="AF38" s="30"/>
      <c r="AG38" s="30"/>
      <c r="AH38" s="30"/>
      <c r="AI38" s="30"/>
      <c r="AJ38" s="30"/>
      <c r="AK38" s="194" t="str">
        <f>Protection!J5</f>
        <v>Yes</v>
      </c>
      <c r="AL38" s="30"/>
      <c r="AM38" s="30"/>
      <c r="AN38" s="30"/>
      <c r="AO38" s="30"/>
    </row>
    <row r="39" spans="1:42" x14ac:dyDescent="0.3">
      <c r="D39" s="30" t="s">
        <v>1038</v>
      </c>
      <c r="E39" s="30"/>
      <c r="F39" s="139"/>
      <c r="G39" s="127" t="str">
        <f>Protection!K5</f>
        <v>-</v>
      </c>
      <c r="H39" s="30"/>
      <c r="I39" s="30"/>
      <c r="J39" s="30"/>
      <c r="K39" s="30"/>
      <c r="L39" s="30"/>
      <c r="M39" s="172">
        <f>Protection!L5</f>
        <v>0</v>
      </c>
      <c r="N39" s="30"/>
      <c r="O39" s="30"/>
      <c r="P39" s="30"/>
      <c r="Q39" s="30"/>
      <c r="R39" s="30"/>
      <c r="S39" s="30" t="str">
        <f>Protection!M5</f>
        <v>none</v>
      </c>
      <c r="T39" s="30"/>
      <c r="U39" s="30"/>
      <c r="V39" s="30"/>
      <c r="W39" s="30"/>
      <c r="X39" s="30"/>
      <c r="Y39" s="194">
        <f>Protection!N5</f>
        <v>0</v>
      </c>
      <c r="Z39" s="30"/>
      <c r="AA39" s="30"/>
      <c r="AB39" s="30"/>
      <c r="AC39" s="30"/>
      <c r="AD39" s="30"/>
      <c r="AE39" s="208">
        <f>Protection!O5</f>
        <v>0</v>
      </c>
      <c r="AF39" s="30"/>
      <c r="AG39" s="30"/>
      <c r="AH39" s="30"/>
      <c r="AI39" s="30"/>
      <c r="AJ39" s="30"/>
      <c r="AK39" s="194" t="str">
        <f>Protection!P5</f>
        <v>100-200</v>
      </c>
      <c r="AL39" s="30"/>
      <c r="AM39" s="30"/>
      <c r="AN39" s="30"/>
      <c r="AO39" s="30"/>
    </row>
    <row r="41" spans="1:42" x14ac:dyDescent="0.3">
      <c r="A41" s="194">
        <v>6</v>
      </c>
      <c r="B41" s="39" t="str">
        <f>'Data base'!C6</f>
        <v>Anser fabalis</v>
      </c>
      <c r="C41" s="29" t="str">
        <f>'Data base'!D6</f>
        <v>Bean Goose</v>
      </c>
      <c r="D41" s="65" t="s">
        <v>438</v>
      </c>
      <c r="E41" s="65"/>
      <c r="F41" s="131"/>
      <c r="G41" s="138" t="s">
        <v>456</v>
      </c>
      <c r="H41" s="131" t="s">
        <v>439</v>
      </c>
      <c r="I41" s="131" t="s">
        <v>381</v>
      </c>
      <c r="J41" s="131" t="s">
        <v>861</v>
      </c>
      <c r="K41" s="131" t="s">
        <v>860</v>
      </c>
      <c r="L41" s="30"/>
      <c r="M41" s="171" t="s">
        <v>456</v>
      </c>
      <c r="N41" s="131" t="s">
        <v>439</v>
      </c>
      <c r="O41" s="131" t="s">
        <v>381</v>
      </c>
      <c r="P41" s="131" t="s">
        <v>861</v>
      </c>
      <c r="Q41" s="131" t="s">
        <v>860</v>
      </c>
      <c r="R41" s="30"/>
      <c r="S41" s="30"/>
      <c r="T41" s="131" t="s">
        <v>439</v>
      </c>
      <c r="U41" s="131" t="s">
        <v>381</v>
      </c>
      <c r="V41" s="131" t="s">
        <v>861</v>
      </c>
      <c r="W41" s="131" t="s">
        <v>860</v>
      </c>
      <c r="X41" s="30"/>
      <c r="Y41" s="137" t="s">
        <v>456</v>
      </c>
      <c r="Z41" s="131" t="s">
        <v>439</v>
      </c>
      <c r="AA41" s="131" t="s">
        <v>381</v>
      </c>
      <c r="AB41" s="131" t="s">
        <v>861</v>
      </c>
      <c r="AC41" s="131" t="s">
        <v>860</v>
      </c>
      <c r="AD41" s="30"/>
      <c r="AE41" s="137" t="s">
        <v>456</v>
      </c>
      <c r="AF41" s="131" t="s">
        <v>439</v>
      </c>
      <c r="AG41" s="131" t="s">
        <v>381</v>
      </c>
      <c r="AH41" s="131" t="s">
        <v>861</v>
      </c>
      <c r="AI41" s="131" t="s">
        <v>860</v>
      </c>
      <c r="AJ41" s="30"/>
      <c r="AK41" s="30"/>
      <c r="AL41" s="131" t="s">
        <v>439</v>
      </c>
      <c r="AM41" s="131" t="s">
        <v>381</v>
      </c>
      <c r="AN41" s="131" t="s">
        <v>861</v>
      </c>
      <c r="AO41" s="131" t="s">
        <v>860</v>
      </c>
    </row>
    <row r="42" spans="1:42" x14ac:dyDescent="0.3">
      <c r="D42" s="130" t="s">
        <v>432</v>
      </c>
      <c r="E42" s="130"/>
      <c r="F42" s="141">
        <f>'Data base'!G6</f>
        <v>0</v>
      </c>
      <c r="G42" s="127">
        <f>$F42</f>
        <v>0</v>
      </c>
      <c r="H42" s="132">
        <v>1</v>
      </c>
      <c r="I42" s="132">
        <v>2</v>
      </c>
      <c r="J42" s="132">
        <v>3</v>
      </c>
      <c r="K42" s="142" t="s">
        <v>440</v>
      </c>
      <c r="L42" s="30"/>
      <c r="M42" s="127">
        <f>$F42</f>
        <v>0</v>
      </c>
      <c r="N42" s="132">
        <v>1</v>
      </c>
      <c r="O42" s="132">
        <v>2</v>
      </c>
      <c r="P42" s="132">
        <v>3</v>
      </c>
      <c r="Q42" s="142" t="s">
        <v>440</v>
      </c>
      <c r="R42" s="30"/>
      <c r="S42" s="127">
        <f>$F42</f>
        <v>0</v>
      </c>
      <c r="T42" s="132">
        <v>1</v>
      </c>
      <c r="U42" s="132">
        <v>2</v>
      </c>
      <c r="V42" s="132">
        <v>3</v>
      </c>
      <c r="W42" s="142" t="s">
        <v>440</v>
      </c>
      <c r="X42" s="30"/>
      <c r="Y42" s="127">
        <f>$F42</f>
        <v>0</v>
      </c>
      <c r="Z42" s="132">
        <v>1</v>
      </c>
      <c r="AA42" s="132">
        <v>2</v>
      </c>
      <c r="AB42" s="132">
        <v>3</v>
      </c>
      <c r="AC42" s="142" t="s">
        <v>440</v>
      </c>
      <c r="AD42" s="30"/>
      <c r="AE42" s="127">
        <f>$F42</f>
        <v>0</v>
      </c>
      <c r="AF42" s="132">
        <v>1</v>
      </c>
      <c r="AG42" s="132">
        <v>2</v>
      </c>
      <c r="AH42" s="132">
        <v>3</v>
      </c>
      <c r="AI42" s="142" t="s">
        <v>440</v>
      </c>
      <c r="AJ42" s="30"/>
      <c r="AK42" s="127">
        <f>$F42</f>
        <v>0</v>
      </c>
      <c r="AL42" s="132">
        <v>1</v>
      </c>
      <c r="AM42" s="132">
        <v>2</v>
      </c>
      <c r="AN42" s="132">
        <v>3</v>
      </c>
      <c r="AO42" s="142" t="s">
        <v>440</v>
      </c>
    </row>
    <row r="43" spans="1:42" x14ac:dyDescent="0.3">
      <c r="D43" s="31" t="s">
        <v>435</v>
      </c>
      <c r="E43" s="30"/>
      <c r="F43" s="140">
        <f>'Data base'!J6</f>
        <v>0</v>
      </c>
      <c r="G43" s="127">
        <f>$F43</f>
        <v>0</v>
      </c>
      <c r="H43" s="127" t="s">
        <v>389</v>
      </c>
      <c r="I43" s="127" t="s">
        <v>404</v>
      </c>
      <c r="J43" s="127" t="s">
        <v>446</v>
      </c>
      <c r="K43" s="138" t="s">
        <v>447</v>
      </c>
      <c r="L43" s="30"/>
      <c r="M43" s="127">
        <f>$F43</f>
        <v>0</v>
      </c>
      <c r="N43" s="127" t="s">
        <v>389</v>
      </c>
      <c r="O43" s="127" t="s">
        <v>404</v>
      </c>
      <c r="P43" s="127" t="s">
        <v>446</v>
      </c>
      <c r="Q43" s="138" t="s">
        <v>447</v>
      </c>
      <c r="R43" s="30"/>
      <c r="S43" s="127">
        <f>$F43</f>
        <v>0</v>
      </c>
      <c r="T43" s="127" t="s">
        <v>389</v>
      </c>
      <c r="U43" s="127" t="s">
        <v>404</v>
      </c>
      <c r="V43" s="127" t="s">
        <v>446</v>
      </c>
      <c r="W43" s="138" t="s">
        <v>447</v>
      </c>
      <c r="X43" s="30"/>
      <c r="Y43" s="127">
        <f>$F43</f>
        <v>0</v>
      </c>
      <c r="Z43" s="127" t="s">
        <v>389</v>
      </c>
      <c r="AA43" s="127" t="s">
        <v>404</v>
      </c>
      <c r="AB43" s="127" t="s">
        <v>446</v>
      </c>
      <c r="AC43" s="138" t="s">
        <v>447</v>
      </c>
      <c r="AD43" s="30"/>
      <c r="AE43" s="127">
        <f>$F43</f>
        <v>0</v>
      </c>
      <c r="AF43" s="127" t="s">
        <v>389</v>
      </c>
      <c r="AG43" s="127" t="s">
        <v>404</v>
      </c>
      <c r="AH43" s="127" t="s">
        <v>446</v>
      </c>
      <c r="AI43" s="138" t="s">
        <v>447</v>
      </c>
      <c r="AJ43" s="30"/>
      <c r="AK43" s="127">
        <f>$F43</f>
        <v>0</v>
      </c>
      <c r="AL43" s="127" t="s">
        <v>389</v>
      </c>
      <c r="AM43" s="127" t="s">
        <v>404</v>
      </c>
      <c r="AN43" s="127" t="s">
        <v>446</v>
      </c>
      <c r="AO43" s="138" t="s">
        <v>447</v>
      </c>
    </row>
    <row r="44" spans="1:42" s="30" customFormat="1" x14ac:dyDescent="0.3">
      <c r="A44" s="194"/>
      <c r="B44" s="3"/>
      <c r="D44" s="31" t="s">
        <v>601</v>
      </c>
      <c r="F44" s="139"/>
      <c r="G44" s="97">
        <f>'Data base'!S6</f>
        <v>0</v>
      </c>
      <c r="H44" s="208" t="s">
        <v>640</v>
      </c>
      <c r="I44" s="208" t="s">
        <v>1058</v>
      </c>
      <c r="J44" s="208" t="s">
        <v>1057</v>
      </c>
      <c r="K44" s="208" t="s">
        <v>1054</v>
      </c>
      <c r="M44" s="97">
        <f>'Data base'!AB6</f>
        <v>0</v>
      </c>
      <c r="N44" s="208" t="s">
        <v>640</v>
      </c>
      <c r="O44" s="208" t="s">
        <v>1058</v>
      </c>
      <c r="P44" s="208" t="s">
        <v>1057</v>
      </c>
      <c r="Q44" s="208" t="s">
        <v>1054</v>
      </c>
      <c r="R44" s="194"/>
      <c r="S44" s="97">
        <f>'Data base'!AK6</f>
        <v>8.6270916914341491</v>
      </c>
      <c r="T44" s="171" t="s">
        <v>1044</v>
      </c>
      <c r="U44" s="208" t="s">
        <v>1058</v>
      </c>
      <c r="V44" s="208" t="s">
        <v>1057</v>
      </c>
      <c r="W44" s="208" t="s">
        <v>1054</v>
      </c>
      <c r="X44" s="194"/>
      <c r="Y44" s="97">
        <f>'Data base'!AT6</f>
        <v>0</v>
      </c>
      <c r="Z44" s="208" t="s">
        <v>640</v>
      </c>
      <c r="AA44" s="208" t="s">
        <v>1058</v>
      </c>
      <c r="AB44" s="208" t="s">
        <v>1057</v>
      </c>
      <c r="AC44" s="208" t="s">
        <v>1054</v>
      </c>
      <c r="AD44" s="194"/>
      <c r="AE44" s="97">
        <f>'Data base'!BC6</f>
        <v>0</v>
      </c>
      <c r="AF44" s="208" t="s">
        <v>640</v>
      </c>
      <c r="AG44" s="208" t="s">
        <v>1058</v>
      </c>
      <c r="AH44" s="208" t="s">
        <v>1057</v>
      </c>
      <c r="AI44" s="208" t="s">
        <v>1054</v>
      </c>
      <c r="AJ44" s="194"/>
      <c r="AK44" s="97">
        <f>'Data base'!BM6</f>
        <v>3.3373767863289623</v>
      </c>
      <c r="AL44" s="171" t="s">
        <v>1044</v>
      </c>
      <c r="AM44" s="208" t="s">
        <v>1058</v>
      </c>
      <c r="AN44" s="208" t="s">
        <v>1057</v>
      </c>
      <c r="AO44" s="208" t="s">
        <v>1054</v>
      </c>
      <c r="AP44" s="56"/>
    </row>
    <row r="45" spans="1:42" x14ac:dyDescent="0.3">
      <c r="D45" s="31" t="s">
        <v>433</v>
      </c>
      <c r="E45" s="133" t="s">
        <v>441</v>
      </c>
      <c r="F45" s="139"/>
      <c r="H45" s="127" t="s">
        <v>442</v>
      </c>
      <c r="I45" s="127" t="s">
        <v>443</v>
      </c>
      <c r="J45" s="127" t="s">
        <v>444</v>
      </c>
      <c r="K45" s="127" t="s">
        <v>445</v>
      </c>
      <c r="L45" s="30"/>
      <c r="M45" s="172" t="str">
        <f>'Data base'!T6</f>
        <v>LC</v>
      </c>
      <c r="N45" s="127" t="s">
        <v>442</v>
      </c>
      <c r="O45" s="127" t="s">
        <v>443</v>
      </c>
      <c r="P45" s="127" t="s">
        <v>444</v>
      </c>
      <c r="Q45" s="127" t="s">
        <v>445</v>
      </c>
      <c r="R45" s="30"/>
      <c r="S45" s="127" t="str">
        <f>'Data base'!AC6</f>
        <v>VU</v>
      </c>
      <c r="T45" s="127" t="s">
        <v>442</v>
      </c>
      <c r="U45" s="138" t="s">
        <v>443</v>
      </c>
      <c r="V45" s="127" t="s">
        <v>444</v>
      </c>
      <c r="W45" s="127" t="s">
        <v>445</v>
      </c>
      <c r="X45" s="30"/>
      <c r="Y45" s="208" t="str">
        <f>'Data base'!AL6</f>
        <v>-</v>
      </c>
      <c r="Z45" s="127" t="s">
        <v>442</v>
      </c>
      <c r="AA45" s="127" t="s">
        <v>443</v>
      </c>
      <c r="AB45" s="127" t="s">
        <v>444</v>
      </c>
      <c r="AC45" s="127" t="s">
        <v>445</v>
      </c>
      <c r="AD45" s="30"/>
      <c r="AE45" s="208" t="str">
        <f>'Data base'!AU6</f>
        <v>-</v>
      </c>
      <c r="AF45" s="127" t="s">
        <v>442</v>
      </c>
      <c r="AG45" s="127" t="s">
        <v>443</v>
      </c>
      <c r="AH45" s="127" t="s">
        <v>444</v>
      </c>
      <c r="AI45" s="127" t="s">
        <v>445</v>
      </c>
      <c r="AJ45" s="30"/>
      <c r="AK45" s="208" t="str">
        <f>'Data base'!BD6</f>
        <v>NT</v>
      </c>
      <c r="AL45" s="127" t="s">
        <v>442</v>
      </c>
      <c r="AM45" s="127" t="s">
        <v>443</v>
      </c>
      <c r="AN45" s="171" t="s">
        <v>444</v>
      </c>
      <c r="AO45" s="127" t="s">
        <v>445</v>
      </c>
    </row>
    <row r="46" spans="1:42" x14ac:dyDescent="0.3">
      <c r="D46" s="264" t="s">
        <v>434</v>
      </c>
      <c r="E46" s="30" t="s">
        <v>384</v>
      </c>
      <c r="F46" s="139"/>
      <c r="H46" s="127" t="s">
        <v>389</v>
      </c>
      <c r="I46" s="127" t="s">
        <v>404</v>
      </c>
      <c r="J46" s="127" t="s">
        <v>287</v>
      </c>
      <c r="K46" s="127" t="s">
        <v>318</v>
      </c>
      <c r="L46" s="30"/>
      <c r="M46" s="158" t="str">
        <f>'Data base'!X6</f>
        <v>-</v>
      </c>
      <c r="N46" s="127" t="s">
        <v>389</v>
      </c>
      <c r="O46" s="127" t="s">
        <v>404</v>
      </c>
      <c r="P46" s="127" t="s">
        <v>287</v>
      </c>
      <c r="Q46" s="127" t="s">
        <v>318</v>
      </c>
      <c r="R46" s="30"/>
      <c r="S46" s="127" t="str">
        <f>'Data base'!AH6</f>
        <v>x</v>
      </c>
      <c r="T46" s="127" t="s">
        <v>389</v>
      </c>
      <c r="U46" s="127" t="s">
        <v>404</v>
      </c>
      <c r="V46" s="127" t="s">
        <v>287</v>
      </c>
      <c r="W46" s="127" t="s">
        <v>318</v>
      </c>
      <c r="X46" s="30"/>
      <c r="Y46" s="204" t="str">
        <f>'Data base'!AQ6</f>
        <v>-</v>
      </c>
      <c r="Z46" s="127" t="s">
        <v>389</v>
      </c>
      <c r="AA46" s="127" t="s">
        <v>404</v>
      </c>
      <c r="AB46" s="127" t="s">
        <v>287</v>
      </c>
      <c r="AC46" s="127" t="s">
        <v>318</v>
      </c>
      <c r="AD46" s="30"/>
      <c r="AE46" s="204" t="str">
        <f>'Data base'!AZ6</f>
        <v>-</v>
      </c>
      <c r="AF46" s="127" t="s">
        <v>389</v>
      </c>
      <c r="AG46" s="127" t="s">
        <v>404</v>
      </c>
      <c r="AH46" s="127" t="s">
        <v>287</v>
      </c>
      <c r="AI46" s="127" t="s">
        <v>318</v>
      </c>
      <c r="AJ46" s="30"/>
      <c r="AK46" s="99">
        <f>'Data base'!BJ6</f>
        <v>0</v>
      </c>
      <c r="AL46" s="127" t="s">
        <v>389</v>
      </c>
      <c r="AM46" s="127" t="s">
        <v>404</v>
      </c>
      <c r="AN46" s="171" t="s">
        <v>287</v>
      </c>
      <c r="AO46" s="127" t="s">
        <v>318</v>
      </c>
    </row>
    <row r="47" spans="1:42" x14ac:dyDescent="0.3">
      <c r="D47" s="264"/>
      <c r="E47" s="30" t="s">
        <v>383</v>
      </c>
      <c r="F47" s="139"/>
      <c r="H47" s="134"/>
      <c r="I47" s="127" t="s">
        <v>389</v>
      </c>
      <c r="J47" s="127" t="s">
        <v>287</v>
      </c>
      <c r="K47" s="127" t="s">
        <v>318</v>
      </c>
      <c r="L47" s="30"/>
      <c r="M47" s="158" t="str">
        <f>'Data base'!Y6</f>
        <v>-</v>
      </c>
      <c r="N47" s="134"/>
      <c r="O47" s="127" t="s">
        <v>389</v>
      </c>
      <c r="P47" s="127" t="s">
        <v>287</v>
      </c>
      <c r="Q47" s="127" t="s">
        <v>318</v>
      </c>
      <c r="R47" s="30"/>
      <c r="S47" s="127" t="str">
        <f>'Data base'!AG6</f>
        <v xml:space="preserve">x </v>
      </c>
      <c r="T47" s="134"/>
      <c r="U47" s="127" t="s">
        <v>389</v>
      </c>
      <c r="V47" s="127" t="s">
        <v>287</v>
      </c>
      <c r="W47" s="127" t="s">
        <v>318</v>
      </c>
      <c r="X47" s="30"/>
      <c r="Y47" s="204" t="str">
        <f>'Data base'!AP6</f>
        <v>-</v>
      </c>
      <c r="Z47" s="134"/>
      <c r="AA47" s="127" t="s">
        <v>389</v>
      </c>
      <c r="AB47" s="127" t="s">
        <v>287</v>
      </c>
      <c r="AC47" s="127" t="s">
        <v>318</v>
      </c>
      <c r="AD47" s="30"/>
      <c r="AE47" s="204" t="str">
        <f>'Data base'!AY6</f>
        <v>-</v>
      </c>
      <c r="AF47" s="134"/>
      <c r="AG47" s="127" t="s">
        <v>389</v>
      </c>
      <c r="AH47" s="127" t="s">
        <v>287</v>
      </c>
      <c r="AI47" s="127" t="s">
        <v>318</v>
      </c>
      <c r="AJ47" s="30"/>
      <c r="AK47" s="99">
        <f>'Data base'!BI6</f>
        <v>0</v>
      </c>
      <c r="AL47" s="134"/>
      <c r="AM47" s="127" t="s">
        <v>389</v>
      </c>
      <c r="AN47" s="171" t="s">
        <v>287</v>
      </c>
      <c r="AO47" s="127" t="s">
        <v>318</v>
      </c>
    </row>
    <row r="48" spans="1:42" x14ac:dyDescent="0.3">
      <c r="D48" s="30" t="s">
        <v>436</v>
      </c>
      <c r="E48" s="30"/>
      <c r="F48" s="139"/>
      <c r="H48" s="127" t="s">
        <v>448</v>
      </c>
      <c r="I48" s="127" t="s">
        <v>449</v>
      </c>
      <c r="J48" s="127" t="s">
        <v>450</v>
      </c>
      <c r="K48" s="127" t="s">
        <v>493</v>
      </c>
      <c r="L48" s="30"/>
      <c r="M48" s="217" t="e">
        <f>'Data base'!W6</f>
        <v>#DIV/0!</v>
      </c>
      <c r="N48" s="127" t="s">
        <v>448</v>
      </c>
      <c r="O48" s="127" t="s">
        <v>449</v>
      </c>
      <c r="P48" s="127" t="s">
        <v>450</v>
      </c>
      <c r="Q48" s="127" t="s">
        <v>493</v>
      </c>
      <c r="R48" s="30"/>
      <c r="S48" s="127">
        <f>'Data base'!AF6</f>
        <v>0.3</v>
      </c>
      <c r="T48" s="127" t="s">
        <v>448</v>
      </c>
      <c r="U48" s="171" t="s">
        <v>1049</v>
      </c>
      <c r="V48" s="127" t="s">
        <v>450</v>
      </c>
      <c r="W48" s="127" t="s">
        <v>493</v>
      </c>
      <c r="X48" s="30"/>
      <c r="Y48" s="97" t="e">
        <f>'Data base'!AO6</f>
        <v>#DIV/0!</v>
      </c>
      <c r="Z48" s="127" t="s">
        <v>448</v>
      </c>
      <c r="AA48" s="127" t="s">
        <v>449</v>
      </c>
      <c r="AB48" s="127" t="s">
        <v>450</v>
      </c>
      <c r="AC48" s="127" t="s">
        <v>493</v>
      </c>
      <c r="AD48" s="30"/>
      <c r="AE48" s="96" t="e">
        <f>'Data base'!AX6</f>
        <v>#DIV/0!</v>
      </c>
      <c r="AF48" s="127" t="s">
        <v>448</v>
      </c>
      <c r="AG48" s="127" t="s">
        <v>449</v>
      </c>
      <c r="AH48" s="127" t="s">
        <v>450</v>
      </c>
      <c r="AI48" s="127" t="s">
        <v>493</v>
      </c>
      <c r="AJ48" s="30"/>
      <c r="AK48" s="96">
        <f>'Data base'!BH6</f>
        <v>0.61538461538461542</v>
      </c>
      <c r="AL48" s="127" t="s">
        <v>448</v>
      </c>
      <c r="AM48" s="171" t="s">
        <v>1049</v>
      </c>
      <c r="AN48" s="127" t="s">
        <v>450</v>
      </c>
      <c r="AO48" s="127" t="s">
        <v>493</v>
      </c>
    </row>
    <row r="49" spans="1:48" x14ac:dyDescent="0.3">
      <c r="D49" s="30" t="s">
        <v>437</v>
      </c>
      <c r="E49" s="30"/>
      <c r="F49" s="140">
        <f>'Data base'!E6</f>
        <v>7</v>
      </c>
      <c r="G49" s="127">
        <f>$F49</f>
        <v>7</v>
      </c>
      <c r="H49" s="127" t="s">
        <v>451</v>
      </c>
      <c r="I49" s="138" t="s">
        <v>548</v>
      </c>
      <c r="J49" s="135" t="s">
        <v>453</v>
      </c>
      <c r="K49" s="127" t="s">
        <v>370</v>
      </c>
      <c r="L49" s="30"/>
      <c r="M49" s="172">
        <f>$F49</f>
        <v>7</v>
      </c>
      <c r="N49" s="127" t="s">
        <v>451</v>
      </c>
      <c r="O49" s="171" t="s">
        <v>548</v>
      </c>
      <c r="P49" s="135" t="s">
        <v>453</v>
      </c>
      <c r="Q49" s="127" t="s">
        <v>370</v>
      </c>
      <c r="R49" s="30"/>
      <c r="S49" s="127">
        <f>$F49</f>
        <v>7</v>
      </c>
      <c r="T49" s="127" t="s">
        <v>451</v>
      </c>
      <c r="U49" s="171" t="s">
        <v>548</v>
      </c>
      <c r="V49" s="135" t="s">
        <v>453</v>
      </c>
      <c r="W49" s="127" t="s">
        <v>370</v>
      </c>
      <c r="X49" s="30"/>
      <c r="Y49" s="208">
        <f>$F49</f>
        <v>7</v>
      </c>
      <c r="Z49" s="127" t="s">
        <v>451</v>
      </c>
      <c r="AA49" s="171" t="s">
        <v>548</v>
      </c>
      <c r="AB49" s="135" t="s">
        <v>453</v>
      </c>
      <c r="AC49" s="127" t="s">
        <v>370</v>
      </c>
      <c r="AD49" s="30"/>
      <c r="AE49" s="208">
        <f>$F49</f>
        <v>7</v>
      </c>
      <c r="AF49" s="127" t="s">
        <v>451</v>
      </c>
      <c r="AG49" s="171" t="s">
        <v>548</v>
      </c>
      <c r="AH49" s="135" t="s">
        <v>453</v>
      </c>
      <c r="AI49" s="127" t="s">
        <v>370</v>
      </c>
      <c r="AJ49" s="30"/>
      <c r="AK49" s="208">
        <f>$F49</f>
        <v>7</v>
      </c>
      <c r="AL49" s="127" t="s">
        <v>451</v>
      </c>
      <c r="AM49" s="171" t="s">
        <v>548</v>
      </c>
      <c r="AN49" s="135" t="s">
        <v>453</v>
      </c>
      <c r="AO49" s="127" t="s">
        <v>370</v>
      </c>
    </row>
    <row r="50" spans="1:48" x14ac:dyDescent="0.3">
      <c r="D50" s="30" t="s">
        <v>561</v>
      </c>
      <c r="E50" s="30"/>
      <c r="F50" s="139"/>
      <c r="H50" s="127"/>
      <c r="I50" s="127"/>
      <c r="J50" s="135"/>
      <c r="K50" s="127"/>
      <c r="L50" s="194"/>
      <c r="M50" s="172">
        <f>'Data base'!U6</f>
        <v>0</v>
      </c>
      <c r="N50" s="127"/>
      <c r="O50" s="127"/>
      <c r="P50" s="135"/>
      <c r="Q50" s="127"/>
      <c r="R50" s="30"/>
      <c r="S50" s="299">
        <f>'Data base'!AD6</f>
        <v>1000</v>
      </c>
      <c r="T50" s="299"/>
      <c r="U50" s="299"/>
      <c r="V50" s="365"/>
      <c r="W50" s="299"/>
      <c r="X50" s="300"/>
      <c r="Y50" s="300">
        <f>'Data base'!AM6</f>
        <v>0</v>
      </c>
      <c r="Z50" s="300"/>
      <c r="AA50" s="300"/>
      <c r="AB50" s="300"/>
      <c r="AC50" s="300"/>
      <c r="AD50" s="300"/>
      <c r="AE50" s="299">
        <f>'Data base'!AV6</f>
        <v>0</v>
      </c>
      <c r="AF50" s="300"/>
      <c r="AG50" s="300"/>
      <c r="AH50" s="300"/>
      <c r="AI50" s="300"/>
      <c r="AJ50" s="300"/>
      <c r="AK50" s="299">
        <f>'Data base'!BF6</f>
        <v>650</v>
      </c>
      <c r="AL50" s="300"/>
      <c r="AM50" s="300"/>
      <c r="AN50" s="300"/>
      <c r="AO50" s="300"/>
      <c r="AP50" s="300"/>
      <c r="AQ50" s="300"/>
      <c r="AR50" s="300"/>
      <c r="AS50" s="300"/>
      <c r="AT50" s="300"/>
      <c r="AU50" s="300"/>
      <c r="AV50" s="300"/>
    </row>
    <row r="51" spans="1:48" x14ac:dyDescent="0.3">
      <c r="D51" s="30" t="s">
        <v>1039</v>
      </c>
      <c r="E51" s="30"/>
      <c r="F51" s="139"/>
      <c r="H51" s="30"/>
      <c r="I51" s="30"/>
      <c r="J51" s="30"/>
      <c r="K51" s="30"/>
      <c r="L51" s="30"/>
      <c r="M51" s="172">
        <f>Protection!F6</f>
        <v>0</v>
      </c>
      <c r="N51" s="30"/>
      <c r="O51" s="30"/>
      <c r="P51" s="30"/>
      <c r="Q51" s="30"/>
      <c r="R51" s="30"/>
      <c r="S51" s="30">
        <f>Protection!G6</f>
        <v>0</v>
      </c>
      <c r="T51" s="30"/>
      <c r="U51" s="30"/>
      <c r="V51" s="30"/>
      <c r="W51" s="30"/>
      <c r="X51" s="30"/>
      <c r="Y51" s="194">
        <f>Protection!H6</f>
        <v>0</v>
      </c>
      <c r="Z51" s="30"/>
      <c r="AA51" s="30"/>
      <c r="AB51" s="30"/>
      <c r="AC51" s="30"/>
      <c r="AD51" s="30"/>
      <c r="AE51" s="208">
        <f>Protection!I6</f>
        <v>0</v>
      </c>
      <c r="AF51" s="30"/>
      <c r="AG51" s="30"/>
      <c r="AH51" s="30"/>
      <c r="AI51" s="30"/>
      <c r="AJ51" s="30"/>
      <c r="AK51" s="208" t="str">
        <f>Protection!J6</f>
        <v>Yes</v>
      </c>
      <c r="AL51" s="30"/>
      <c r="AM51" s="30"/>
      <c r="AN51" s="30"/>
      <c r="AO51" s="30"/>
    </row>
    <row r="52" spans="1:48" x14ac:dyDescent="0.3">
      <c r="D52" s="30" t="s">
        <v>1038</v>
      </c>
      <c r="E52" s="30"/>
      <c r="F52" s="139"/>
      <c r="H52" s="30"/>
      <c r="I52" s="30"/>
      <c r="J52" s="30"/>
      <c r="K52" s="30"/>
      <c r="L52" s="30"/>
      <c r="M52" s="172">
        <f>Protection!L6</f>
        <v>0</v>
      </c>
      <c r="N52" s="30"/>
      <c r="O52" s="30"/>
      <c r="P52" s="30"/>
      <c r="Q52" s="30"/>
      <c r="R52" s="30"/>
      <c r="S52" s="30" t="str">
        <f>Protection!M6</f>
        <v>none</v>
      </c>
      <c r="T52" s="30"/>
      <c r="U52" s="30"/>
      <c r="V52" s="30"/>
      <c r="W52" s="30"/>
      <c r="X52" s="30"/>
      <c r="Y52" s="194">
        <f>Protection!N6</f>
        <v>0</v>
      </c>
      <c r="Z52" s="30"/>
      <c r="AA52" s="30"/>
      <c r="AB52" s="30"/>
      <c r="AC52" s="30"/>
      <c r="AD52" s="30"/>
      <c r="AE52" s="208">
        <f>Protection!O6</f>
        <v>0</v>
      </c>
      <c r="AF52" s="30"/>
      <c r="AG52" s="30"/>
      <c r="AH52" s="30"/>
      <c r="AI52" s="30"/>
      <c r="AJ52" s="30"/>
      <c r="AK52" s="225">
        <f>Protection!P6</f>
        <v>500</v>
      </c>
      <c r="AL52" s="30"/>
      <c r="AM52" s="30"/>
      <c r="AN52" s="30"/>
      <c r="AO52" s="30"/>
    </row>
    <row r="54" spans="1:48" x14ac:dyDescent="0.3">
      <c r="A54" s="194">
        <v>7</v>
      </c>
      <c r="B54" s="39" t="str">
        <f>'Data base'!C7</f>
        <v xml:space="preserve">Bucephala clangula </v>
      </c>
      <c r="C54" s="29" t="str">
        <f>'Data base'!D7</f>
        <v>Common Goldeneye</v>
      </c>
      <c r="D54" s="65" t="s">
        <v>438</v>
      </c>
      <c r="E54" s="65"/>
      <c r="F54" s="131"/>
      <c r="H54" s="131" t="s">
        <v>439</v>
      </c>
      <c r="I54" s="131" t="s">
        <v>381</v>
      </c>
      <c r="J54" s="131" t="s">
        <v>861</v>
      </c>
      <c r="K54" s="131" t="s">
        <v>860</v>
      </c>
      <c r="L54" s="30"/>
      <c r="N54" s="131" t="s">
        <v>439</v>
      </c>
      <c r="O54" s="131" t="s">
        <v>381</v>
      </c>
      <c r="P54" s="131" t="s">
        <v>861</v>
      </c>
      <c r="Q54" s="131" t="s">
        <v>860</v>
      </c>
      <c r="R54" s="30"/>
      <c r="S54" s="30"/>
      <c r="T54" s="131" t="s">
        <v>439</v>
      </c>
      <c r="U54" s="131" t="s">
        <v>381</v>
      </c>
      <c r="V54" s="131" t="s">
        <v>861</v>
      </c>
      <c r="W54" s="131" t="s">
        <v>860</v>
      </c>
      <c r="X54" s="30"/>
      <c r="Y54" s="30"/>
      <c r="Z54" s="131" t="s">
        <v>439</v>
      </c>
      <c r="AA54" s="131" t="s">
        <v>381</v>
      </c>
      <c r="AB54" s="131" t="s">
        <v>861</v>
      </c>
      <c r="AC54" s="131" t="s">
        <v>860</v>
      </c>
      <c r="AD54" s="30"/>
      <c r="AE54" s="30"/>
      <c r="AF54" s="131" t="s">
        <v>439</v>
      </c>
      <c r="AG54" s="131" t="s">
        <v>381</v>
      </c>
      <c r="AH54" s="131" t="s">
        <v>861</v>
      </c>
      <c r="AI54" s="131" t="s">
        <v>860</v>
      </c>
      <c r="AJ54" s="30"/>
      <c r="AK54" s="30"/>
      <c r="AL54" s="131" t="s">
        <v>439</v>
      </c>
      <c r="AM54" s="131" t="s">
        <v>381</v>
      </c>
      <c r="AN54" s="131" t="s">
        <v>861</v>
      </c>
      <c r="AO54" s="131" t="s">
        <v>860</v>
      </c>
    </row>
    <row r="55" spans="1:48" x14ac:dyDescent="0.3">
      <c r="D55" s="130" t="s">
        <v>432</v>
      </c>
      <c r="E55" s="130"/>
      <c r="F55" s="141">
        <f>'Data base'!G7</f>
        <v>0</v>
      </c>
      <c r="G55" s="127">
        <f>$F55</f>
        <v>0</v>
      </c>
      <c r="H55" s="132">
        <v>1</v>
      </c>
      <c r="I55" s="132">
        <v>2</v>
      </c>
      <c r="J55" s="132">
        <v>3</v>
      </c>
      <c r="K55" s="142" t="s">
        <v>440</v>
      </c>
      <c r="L55" s="30"/>
      <c r="M55" s="140">
        <f>$F55</f>
        <v>0</v>
      </c>
      <c r="N55" s="132">
        <v>1</v>
      </c>
      <c r="O55" s="132">
        <v>2</v>
      </c>
      <c r="P55" s="132">
        <v>3</v>
      </c>
      <c r="Q55" s="142" t="s">
        <v>440</v>
      </c>
      <c r="R55" s="30"/>
      <c r="S55" s="127">
        <v>0</v>
      </c>
      <c r="T55" s="132">
        <v>1</v>
      </c>
      <c r="U55" s="132">
        <v>2</v>
      </c>
      <c r="V55" s="132">
        <v>3</v>
      </c>
      <c r="W55" s="142" t="s">
        <v>440</v>
      </c>
      <c r="X55" s="30"/>
      <c r="Y55" s="127">
        <f>$F55</f>
        <v>0</v>
      </c>
      <c r="Z55" s="132">
        <v>1</v>
      </c>
      <c r="AA55" s="132">
        <v>2</v>
      </c>
      <c r="AB55" s="132">
        <v>3</v>
      </c>
      <c r="AC55" s="142" t="s">
        <v>440</v>
      </c>
      <c r="AD55" s="30"/>
      <c r="AE55" s="140">
        <f>$F55</f>
        <v>0</v>
      </c>
      <c r="AF55" s="132">
        <v>1</v>
      </c>
      <c r="AG55" s="132">
        <v>2</v>
      </c>
      <c r="AH55" s="132">
        <v>3</v>
      </c>
      <c r="AI55" s="142" t="s">
        <v>440</v>
      </c>
      <c r="AJ55" s="30"/>
      <c r="AK55" s="140">
        <f>$F55</f>
        <v>0</v>
      </c>
      <c r="AL55" s="132">
        <v>1</v>
      </c>
      <c r="AM55" s="132">
        <v>2</v>
      </c>
      <c r="AN55" s="132">
        <v>3</v>
      </c>
      <c r="AO55" s="142" t="s">
        <v>440</v>
      </c>
    </row>
    <row r="56" spans="1:48" x14ac:dyDescent="0.3">
      <c r="D56" s="31" t="s">
        <v>435</v>
      </c>
      <c r="E56" s="30"/>
      <c r="F56" s="140">
        <f>'Data base'!J7</f>
        <v>0</v>
      </c>
      <c r="G56" s="127">
        <f>$F56</f>
        <v>0</v>
      </c>
      <c r="H56" s="127" t="s">
        <v>389</v>
      </c>
      <c r="I56" s="127" t="s">
        <v>404</v>
      </c>
      <c r="J56" s="127" t="s">
        <v>446</v>
      </c>
      <c r="K56" s="138" t="s">
        <v>447</v>
      </c>
      <c r="L56" s="30"/>
      <c r="M56" s="140">
        <f>$F56</f>
        <v>0</v>
      </c>
      <c r="N56" s="127" t="s">
        <v>389</v>
      </c>
      <c r="O56" s="127" t="s">
        <v>404</v>
      </c>
      <c r="P56" s="127" t="s">
        <v>446</v>
      </c>
      <c r="Q56" s="138" t="s">
        <v>447</v>
      </c>
      <c r="R56" s="30"/>
      <c r="S56" s="127">
        <f>$F56</f>
        <v>0</v>
      </c>
      <c r="T56" s="127" t="s">
        <v>389</v>
      </c>
      <c r="U56" s="127" t="s">
        <v>404</v>
      </c>
      <c r="V56" s="127" t="s">
        <v>446</v>
      </c>
      <c r="W56" s="138" t="s">
        <v>447</v>
      </c>
      <c r="X56" s="30"/>
      <c r="Y56" s="127">
        <f>$F56</f>
        <v>0</v>
      </c>
      <c r="Z56" s="127" t="s">
        <v>389</v>
      </c>
      <c r="AA56" s="127" t="s">
        <v>404</v>
      </c>
      <c r="AB56" s="127" t="s">
        <v>446</v>
      </c>
      <c r="AC56" s="138" t="s">
        <v>447</v>
      </c>
      <c r="AD56" s="30"/>
      <c r="AE56" s="140">
        <f>$F56</f>
        <v>0</v>
      </c>
      <c r="AF56" s="127" t="s">
        <v>389</v>
      </c>
      <c r="AG56" s="127" t="s">
        <v>404</v>
      </c>
      <c r="AH56" s="127" t="s">
        <v>446</v>
      </c>
      <c r="AI56" s="138" t="s">
        <v>447</v>
      </c>
      <c r="AJ56" s="30"/>
      <c r="AK56" s="140">
        <f>$F56</f>
        <v>0</v>
      </c>
      <c r="AL56" s="127" t="s">
        <v>389</v>
      </c>
      <c r="AM56" s="127" t="s">
        <v>404</v>
      </c>
      <c r="AN56" s="127" t="s">
        <v>446</v>
      </c>
      <c r="AO56" s="138" t="s">
        <v>447</v>
      </c>
    </row>
    <row r="57" spans="1:48" s="30" customFormat="1" x14ac:dyDescent="0.3">
      <c r="A57" s="194"/>
      <c r="B57" s="3"/>
      <c r="D57" s="31" t="s">
        <v>601</v>
      </c>
      <c r="F57" s="139"/>
      <c r="G57" s="97">
        <f>'Data base'!S7</f>
        <v>1.0388002970251078E-2</v>
      </c>
      <c r="H57" s="208" t="s">
        <v>640</v>
      </c>
      <c r="I57" s="208" t="s">
        <v>1058</v>
      </c>
      <c r="J57" s="208" t="s">
        <v>1057</v>
      </c>
      <c r="K57" s="171" t="s">
        <v>1054</v>
      </c>
      <c r="M57" s="97">
        <f>'Data base'!AB7</f>
        <v>1.1727280445741575</v>
      </c>
      <c r="N57" s="208" t="s">
        <v>640</v>
      </c>
      <c r="O57" s="171" t="s">
        <v>1059</v>
      </c>
      <c r="P57" s="208" t="s">
        <v>1057</v>
      </c>
      <c r="Q57" s="208" t="s">
        <v>1054</v>
      </c>
      <c r="R57" s="194"/>
      <c r="S57" s="97">
        <f>'Data base'!AK7</f>
        <v>8.9146614144819534</v>
      </c>
      <c r="T57" s="171" t="s">
        <v>1044</v>
      </c>
      <c r="U57" s="208" t="s">
        <v>1058</v>
      </c>
      <c r="V57" s="208" t="s">
        <v>1057</v>
      </c>
      <c r="W57" s="208" t="s">
        <v>1054</v>
      </c>
      <c r="X57" s="194"/>
      <c r="Y57" s="97">
        <f>'Data base'!AT7</f>
        <v>1.7792551672885479</v>
      </c>
      <c r="Z57" s="208" t="s">
        <v>640</v>
      </c>
      <c r="AA57" s="171" t="s">
        <v>1059</v>
      </c>
      <c r="AB57" s="208" t="s">
        <v>1057</v>
      </c>
      <c r="AC57" s="208" t="s">
        <v>1054</v>
      </c>
      <c r="AD57" s="194"/>
      <c r="AE57" s="97">
        <f>'Data base'!BC7</f>
        <v>0.54150223583460955</v>
      </c>
      <c r="AF57" s="208" t="s">
        <v>640</v>
      </c>
      <c r="AG57" s="208" t="s">
        <v>1058</v>
      </c>
      <c r="AH57" s="171" t="s">
        <v>1055</v>
      </c>
      <c r="AI57" s="208" t="s">
        <v>1054</v>
      </c>
      <c r="AJ57" s="194"/>
      <c r="AK57" s="97">
        <f>'Data base'!BM7</f>
        <v>2.4343218912046551</v>
      </c>
      <c r="AL57" s="171" t="s">
        <v>1044</v>
      </c>
      <c r="AM57" s="208" t="s">
        <v>1058</v>
      </c>
      <c r="AN57" s="208" t="s">
        <v>1057</v>
      </c>
      <c r="AO57" s="208" t="s">
        <v>1054</v>
      </c>
    </row>
    <row r="58" spans="1:48" x14ac:dyDescent="0.3">
      <c r="D58" s="31" t="s">
        <v>433</v>
      </c>
      <c r="E58" s="133" t="s">
        <v>441</v>
      </c>
      <c r="F58" s="139"/>
      <c r="G58" s="127" t="str">
        <f>'Data base'!K7</f>
        <v>NT</v>
      </c>
      <c r="H58" s="127" t="s">
        <v>442</v>
      </c>
      <c r="I58" s="127" t="s">
        <v>443</v>
      </c>
      <c r="J58" s="138" t="s">
        <v>444</v>
      </c>
      <c r="K58" s="127" t="s">
        <v>445</v>
      </c>
      <c r="L58" s="30"/>
      <c r="M58" s="172" t="str">
        <f>'Data base'!T7</f>
        <v>LC</v>
      </c>
      <c r="N58" s="127" t="s">
        <v>442</v>
      </c>
      <c r="O58" s="127" t="s">
        <v>443</v>
      </c>
      <c r="P58" s="127" t="s">
        <v>444</v>
      </c>
      <c r="Q58" s="171" t="s">
        <v>445</v>
      </c>
      <c r="R58" s="30"/>
      <c r="S58" s="127" t="str">
        <f>'Data base'!AC7</f>
        <v>-</v>
      </c>
      <c r="T58" s="127" t="s">
        <v>442</v>
      </c>
      <c r="U58" s="127" t="s">
        <v>443</v>
      </c>
      <c r="V58" s="127" t="s">
        <v>444</v>
      </c>
      <c r="W58" s="138" t="s">
        <v>445</v>
      </c>
      <c r="X58" s="30"/>
      <c r="Y58" s="127" t="str">
        <f>'Data base'!AL7</f>
        <v>-</v>
      </c>
      <c r="Z58" s="127" t="s">
        <v>442</v>
      </c>
      <c r="AA58" s="127" t="s">
        <v>443</v>
      </c>
      <c r="AB58" s="127" t="s">
        <v>444</v>
      </c>
      <c r="AC58" s="138" t="s">
        <v>445</v>
      </c>
      <c r="AD58" s="30"/>
      <c r="AE58" s="208" t="str">
        <f>'Data base'!AU7</f>
        <v>-</v>
      </c>
      <c r="AF58" s="127" t="s">
        <v>442</v>
      </c>
      <c r="AG58" s="127" t="s">
        <v>443</v>
      </c>
      <c r="AH58" s="127" t="s">
        <v>444</v>
      </c>
      <c r="AI58" s="171" t="s">
        <v>445</v>
      </c>
      <c r="AJ58" s="30"/>
      <c r="AK58" s="208" t="str">
        <f>'Data base'!BD7</f>
        <v>-</v>
      </c>
      <c r="AL58" s="127" t="s">
        <v>442</v>
      </c>
      <c r="AM58" s="127" t="s">
        <v>443</v>
      </c>
      <c r="AN58" s="127" t="s">
        <v>444</v>
      </c>
      <c r="AO58" s="171" t="s">
        <v>445</v>
      </c>
    </row>
    <row r="59" spans="1:48" x14ac:dyDescent="0.3">
      <c r="D59" s="264" t="s">
        <v>434</v>
      </c>
      <c r="E59" s="30" t="s">
        <v>384</v>
      </c>
      <c r="F59" s="139"/>
      <c r="G59" s="40">
        <f>'Data base'!P7</f>
        <v>-90000</v>
      </c>
      <c r="H59" s="127" t="s">
        <v>389</v>
      </c>
      <c r="I59" s="127" t="s">
        <v>404</v>
      </c>
      <c r="J59" s="127" t="s">
        <v>287</v>
      </c>
      <c r="K59" s="138" t="s">
        <v>318</v>
      </c>
      <c r="L59" s="30"/>
      <c r="M59" s="158" t="str">
        <f>'Data base'!X7</f>
        <v>+ (20 - 50)</v>
      </c>
      <c r="N59" s="127" t="s">
        <v>389</v>
      </c>
      <c r="O59" s="127" t="s">
        <v>404</v>
      </c>
      <c r="P59" s="127" t="s">
        <v>287</v>
      </c>
      <c r="Q59" s="171" t="s">
        <v>318</v>
      </c>
      <c r="R59" s="30"/>
      <c r="S59" s="127">
        <f>'Data base'!AH7</f>
        <v>0</v>
      </c>
      <c r="T59" s="127" t="s">
        <v>389</v>
      </c>
      <c r="U59" s="127" t="s">
        <v>404</v>
      </c>
      <c r="V59" s="138" t="s">
        <v>287</v>
      </c>
      <c r="W59" s="127" t="s">
        <v>318</v>
      </c>
      <c r="X59" s="30"/>
      <c r="Y59" s="127" t="str">
        <f>'Data base'!AQ7</f>
        <v xml:space="preserve"> + (100 - 200)</v>
      </c>
      <c r="Z59" s="127" t="s">
        <v>389</v>
      </c>
      <c r="AA59" s="127" t="s">
        <v>404</v>
      </c>
      <c r="AB59" s="127" t="s">
        <v>287</v>
      </c>
      <c r="AC59" s="138" t="s">
        <v>318</v>
      </c>
      <c r="AD59" s="30"/>
      <c r="AE59" s="204" t="str">
        <f>'Data base'!AZ7</f>
        <v xml:space="preserve"> + (100 - 200)</v>
      </c>
      <c r="AF59" s="127" t="s">
        <v>389</v>
      </c>
      <c r="AG59" s="127" t="s">
        <v>404</v>
      </c>
      <c r="AH59" s="127" t="s">
        <v>287</v>
      </c>
      <c r="AI59" s="171" t="s">
        <v>318</v>
      </c>
      <c r="AJ59" s="30"/>
      <c r="AK59" s="99">
        <f>'Data base'!BJ7</f>
        <v>0</v>
      </c>
      <c r="AL59" s="127" t="s">
        <v>389</v>
      </c>
      <c r="AM59" s="127" t="s">
        <v>404</v>
      </c>
      <c r="AN59" s="171" t="s">
        <v>287</v>
      </c>
      <c r="AO59" s="127" t="s">
        <v>318</v>
      </c>
    </row>
    <row r="60" spans="1:48" x14ac:dyDescent="0.3">
      <c r="D60" s="264"/>
      <c r="E60" s="30" t="s">
        <v>383</v>
      </c>
      <c r="F60" s="139"/>
      <c r="G60" s="40" t="str">
        <f>'Data base'!O7</f>
        <v>+ (50 - 100)</v>
      </c>
      <c r="H60" s="134"/>
      <c r="I60" s="127" t="s">
        <v>389</v>
      </c>
      <c r="J60" s="127" t="s">
        <v>287</v>
      </c>
      <c r="K60" s="138" t="s">
        <v>318</v>
      </c>
      <c r="L60" s="30"/>
      <c r="M60" s="158" t="str">
        <f>'Data base'!Y7</f>
        <v>+ (50 - 70)</v>
      </c>
      <c r="N60" s="134"/>
      <c r="O60" s="127" t="s">
        <v>389</v>
      </c>
      <c r="P60" s="127" t="s">
        <v>287</v>
      </c>
      <c r="Q60" s="171" t="s">
        <v>318</v>
      </c>
      <c r="R60" s="30"/>
      <c r="S60" s="127" t="str">
        <f>'Data base'!AG7</f>
        <v>- (9 - 20)</v>
      </c>
      <c r="T60" s="134"/>
      <c r="U60" s="138" t="s">
        <v>389</v>
      </c>
      <c r="V60" s="127" t="s">
        <v>287</v>
      </c>
      <c r="W60" s="127" t="s">
        <v>318</v>
      </c>
      <c r="X60" s="30"/>
      <c r="Y60" s="127" t="str">
        <f>'Data base'!AP7</f>
        <v xml:space="preserve"> + (30 - 100)</v>
      </c>
      <c r="Z60" s="134"/>
      <c r="AA60" s="127" t="s">
        <v>389</v>
      </c>
      <c r="AB60" s="127" t="s">
        <v>287</v>
      </c>
      <c r="AC60" s="138" t="s">
        <v>318</v>
      </c>
      <c r="AD60" s="30"/>
      <c r="AE60" s="204" t="str">
        <f>'Data base'!AY7</f>
        <v xml:space="preserve"> + (30 - 100)</v>
      </c>
      <c r="AF60" s="134"/>
      <c r="AG60" s="127" t="s">
        <v>389</v>
      </c>
      <c r="AH60" s="127" t="s">
        <v>287</v>
      </c>
      <c r="AI60" s="171" t="s">
        <v>318</v>
      </c>
      <c r="AJ60" s="30"/>
      <c r="AK60" s="99" t="str">
        <f>'Data base'!BI7</f>
        <v xml:space="preserve"> - (8 - 34)</v>
      </c>
      <c r="AL60" s="134"/>
      <c r="AM60" s="171" t="s">
        <v>389</v>
      </c>
      <c r="AN60" s="127" t="s">
        <v>287</v>
      </c>
      <c r="AO60" s="127" t="s">
        <v>318</v>
      </c>
    </row>
    <row r="61" spans="1:48" x14ac:dyDescent="0.3">
      <c r="D61" s="30" t="s">
        <v>436</v>
      </c>
      <c r="E61" s="30"/>
      <c r="F61" s="139"/>
      <c r="G61" s="97">
        <f>'Data base'!N7</f>
        <v>0.4</v>
      </c>
      <c r="H61" s="127" t="s">
        <v>448</v>
      </c>
      <c r="I61" s="138" t="s">
        <v>543</v>
      </c>
      <c r="J61" s="127" t="s">
        <v>450</v>
      </c>
      <c r="K61" s="127" t="s">
        <v>493</v>
      </c>
      <c r="L61" s="30"/>
      <c r="M61" s="217">
        <f>'Data base'!W7</f>
        <v>1.3333333333333334E-2</v>
      </c>
      <c r="N61" s="127" t="s">
        <v>448</v>
      </c>
      <c r="O61" s="127" t="s">
        <v>449</v>
      </c>
      <c r="P61" s="171" t="s">
        <v>1050</v>
      </c>
      <c r="Q61" s="127" t="s">
        <v>493</v>
      </c>
      <c r="R61" s="30"/>
      <c r="S61" s="96">
        <f>'Data base'!AF7</f>
        <v>1.5789473684210526E-3</v>
      </c>
      <c r="T61" s="127" t="s">
        <v>448</v>
      </c>
      <c r="U61" s="127" t="s">
        <v>449</v>
      </c>
      <c r="V61" s="127" t="s">
        <v>450</v>
      </c>
      <c r="W61" s="138" t="s">
        <v>493</v>
      </c>
      <c r="X61" s="30"/>
      <c r="Y61" s="97">
        <f>'Data base'!AO7</f>
        <v>0.03</v>
      </c>
      <c r="Z61" s="127" t="s">
        <v>448</v>
      </c>
      <c r="AA61" s="127" t="s">
        <v>449</v>
      </c>
      <c r="AB61" s="171" t="s">
        <v>1050</v>
      </c>
      <c r="AC61" s="127" t="s">
        <v>493</v>
      </c>
      <c r="AD61" s="30"/>
      <c r="AE61" s="96">
        <f>'Data base'!AX7</f>
        <v>0.03</v>
      </c>
      <c r="AF61" s="127" t="s">
        <v>448</v>
      </c>
      <c r="AG61" s="127" t="s">
        <v>449</v>
      </c>
      <c r="AH61" s="171" t="s">
        <v>1050</v>
      </c>
      <c r="AI61" s="127" t="s">
        <v>493</v>
      </c>
      <c r="AJ61" s="30"/>
      <c r="AK61" s="96">
        <f>'Data base'!BH7</f>
        <v>6.1538461538461538E-3</v>
      </c>
      <c r="AL61" s="127" t="s">
        <v>448</v>
      </c>
      <c r="AM61" s="127" t="s">
        <v>449</v>
      </c>
      <c r="AN61" s="127" t="s">
        <v>450</v>
      </c>
      <c r="AO61" s="171" t="s">
        <v>493</v>
      </c>
    </row>
    <row r="62" spans="1:48" x14ac:dyDescent="0.3">
      <c r="D62" s="30" t="s">
        <v>437</v>
      </c>
      <c r="E62" s="30"/>
      <c r="F62" s="140">
        <f>'Data base'!E7</f>
        <v>4</v>
      </c>
      <c r="G62" s="127">
        <f>$F62</f>
        <v>4</v>
      </c>
      <c r="H62" s="127" t="s">
        <v>451</v>
      </c>
      <c r="I62" s="127" t="s">
        <v>452</v>
      </c>
      <c r="J62" s="138" t="s">
        <v>1041</v>
      </c>
      <c r="K62" s="127" t="s">
        <v>370</v>
      </c>
      <c r="L62" s="30"/>
      <c r="M62" s="172">
        <f>$F62</f>
        <v>4</v>
      </c>
      <c r="N62" s="127" t="s">
        <v>451</v>
      </c>
      <c r="O62" s="127" t="s">
        <v>452</v>
      </c>
      <c r="P62" s="138" t="s">
        <v>1051</v>
      </c>
      <c r="Q62" s="127" t="s">
        <v>370</v>
      </c>
      <c r="R62" s="30"/>
      <c r="S62" s="127">
        <f>$F62</f>
        <v>4</v>
      </c>
      <c r="T62" s="127" t="s">
        <v>451</v>
      </c>
      <c r="U62" s="127" t="s">
        <v>452</v>
      </c>
      <c r="V62" s="138" t="s">
        <v>490</v>
      </c>
      <c r="W62" s="127" t="s">
        <v>370</v>
      </c>
      <c r="X62" s="30"/>
      <c r="Y62" s="127">
        <f>$F62</f>
        <v>4</v>
      </c>
      <c r="Z62" s="127" t="s">
        <v>451</v>
      </c>
      <c r="AA62" s="127" t="s">
        <v>452</v>
      </c>
      <c r="AB62" s="138" t="s">
        <v>490</v>
      </c>
      <c r="AC62" s="127" t="s">
        <v>370</v>
      </c>
      <c r="AD62" s="30"/>
      <c r="AE62" s="208">
        <f>$F62</f>
        <v>4</v>
      </c>
      <c r="AF62" s="127" t="s">
        <v>451</v>
      </c>
      <c r="AG62" s="127" t="s">
        <v>452</v>
      </c>
      <c r="AH62" s="138" t="s">
        <v>490</v>
      </c>
      <c r="AI62" s="127" t="s">
        <v>370</v>
      </c>
      <c r="AJ62" s="30"/>
      <c r="AK62" s="208">
        <f>$F62</f>
        <v>4</v>
      </c>
      <c r="AL62" s="127" t="s">
        <v>451</v>
      </c>
      <c r="AM62" s="127" t="s">
        <v>452</v>
      </c>
      <c r="AN62" s="138" t="s">
        <v>490</v>
      </c>
      <c r="AO62" s="127" t="s">
        <v>370</v>
      </c>
    </row>
    <row r="63" spans="1:48" x14ac:dyDescent="0.3">
      <c r="D63" s="30" t="s">
        <v>561</v>
      </c>
      <c r="E63" s="30"/>
      <c r="F63" s="139"/>
      <c r="G63" s="40" t="str">
        <f>'Data base'!L7</f>
        <v>100</v>
      </c>
      <c r="H63" s="127"/>
      <c r="I63" s="127"/>
      <c r="J63" s="135"/>
      <c r="K63" s="127"/>
      <c r="L63" s="194"/>
      <c r="M63" s="299">
        <f>'Data base'!U7</f>
        <v>3000</v>
      </c>
      <c r="N63" s="299"/>
      <c r="O63" s="299"/>
      <c r="P63" s="365"/>
      <c r="Q63" s="299"/>
      <c r="R63" s="300"/>
      <c r="S63" s="299">
        <f>'Data base'!AD7</f>
        <v>190000</v>
      </c>
      <c r="T63" s="299"/>
      <c r="U63" s="299"/>
      <c r="V63" s="365"/>
      <c r="W63" s="299"/>
      <c r="X63" s="300"/>
      <c r="Y63" s="300">
        <f>'Data base'!AM7</f>
        <v>2000</v>
      </c>
      <c r="Z63" s="300"/>
      <c r="AA63" s="300"/>
      <c r="AB63" s="300"/>
      <c r="AC63" s="300"/>
      <c r="AD63" s="300"/>
      <c r="AE63" s="299">
        <f>'Data base'!AV7</f>
        <v>2000</v>
      </c>
      <c r="AF63" s="300"/>
      <c r="AG63" s="300"/>
      <c r="AH63" s="300"/>
      <c r="AI63" s="300"/>
      <c r="AJ63" s="300"/>
      <c r="AK63" s="299">
        <f>'Data base'!BF7</f>
        <v>65000</v>
      </c>
      <c r="AL63" s="300"/>
      <c r="AM63" s="300"/>
      <c r="AN63" s="300"/>
      <c r="AO63" s="300"/>
    </row>
    <row r="64" spans="1:48" x14ac:dyDescent="0.3">
      <c r="D64" s="30" t="s">
        <v>1039</v>
      </c>
      <c r="E64" s="30"/>
      <c r="F64" s="139"/>
      <c r="G64" s="125" t="str">
        <f>Protection!E7</f>
        <v>[01.11-31.08]</v>
      </c>
      <c r="H64" s="30"/>
      <c r="I64" s="30"/>
      <c r="J64" s="30"/>
      <c r="K64" s="30"/>
      <c r="L64" s="30"/>
      <c r="M64" s="172">
        <f>Protection!F7</f>
        <v>0</v>
      </c>
      <c r="N64" s="30"/>
      <c r="O64" s="30"/>
      <c r="P64" s="30"/>
      <c r="Q64" s="30"/>
      <c r="R64" s="30"/>
      <c r="S64" s="30">
        <f>Protection!G7</f>
        <v>0</v>
      </c>
      <c r="T64" s="30"/>
      <c r="U64" s="30"/>
      <c r="V64" s="30"/>
      <c r="W64" s="30"/>
      <c r="X64" s="30"/>
      <c r="Y64" s="194">
        <f>Protection!H7</f>
        <v>0</v>
      </c>
      <c r="Z64" s="30"/>
      <c r="AA64" s="30"/>
      <c r="AB64" s="30"/>
      <c r="AC64" s="30"/>
      <c r="AD64" s="30"/>
      <c r="AE64" s="208">
        <f>Protection!I7</f>
        <v>0</v>
      </c>
      <c r="AF64" s="30"/>
      <c r="AG64" s="30"/>
      <c r="AH64" s="30"/>
      <c r="AI64" s="30"/>
      <c r="AJ64" s="30"/>
      <c r="AK64" s="208" t="str">
        <f>Protection!J7</f>
        <v>?</v>
      </c>
      <c r="AL64" s="30"/>
      <c r="AM64" s="30"/>
      <c r="AN64" s="30"/>
      <c r="AO64" s="30"/>
    </row>
    <row r="65" spans="1:47" x14ac:dyDescent="0.3">
      <c r="D65" s="30" t="s">
        <v>1038</v>
      </c>
      <c r="E65" s="30"/>
      <c r="F65" s="139"/>
      <c r="G65" s="125" t="str">
        <f>Protection!K7</f>
        <v>none</v>
      </c>
      <c r="H65" s="30"/>
      <c r="I65" s="30"/>
      <c r="J65" s="30"/>
      <c r="K65" s="30"/>
      <c r="L65" s="30"/>
      <c r="M65" s="172" t="str">
        <f>Protection!L7</f>
        <v>?</v>
      </c>
      <c r="N65" s="30"/>
      <c r="O65" s="30"/>
      <c r="P65" s="30"/>
      <c r="Q65" s="30"/>
      <c r="R65" s="30"/>
      <c r="S65" s="30">
        <f>Protection!M7</f>
        <v>0</v>
      </c>
      <c r="T65" s="30"/>
      <c r="U65" s="30"/>
      <c r="V65" s="30"/>
      <c r="W65" s="30"/>
      <c r="X65" s="30"/>
      <c r="Y65" s="194">
        <f>Protection!N7</f>
        <v>0</v>
      </c>
      <c r="Z65" s="30"/>
      <c r="AA65" s="30"/>
      <c r="AB65" s="30"/>
      <c r="AC65" s="30"/>
      <c r="AD65" s="30"/>
      <c r="AE65" s="208">
        <f>Protection!O7</f>
        <v>0</v>
      </c>
      <c r="AF65" s="30"/>
      <c r="AG65" s="30"/>
      <c r="AH65" s="30"/>
      <c r="AI65" s="30"/>
      <c r="AJ65" s="30"/>
      <c r="AK65" s="225" t="str">
        <f>Protection!P7</f>
        <v>?</v>
      </c>
      <c r="AL65" s="30"/>
      <c r="AM65" s="30"/>
      <c r="AN65" s="30"/>
      <c r="AO65" s="30"/>
    </row>
    <row r="66" spans="1:47" x14ac:dyDescent="0.3">
      <c r="D66" s="30" t="s">
        <v>475</v>
      </c>
      <c r="E66" s="30"/>
      <c r="F66" s="136"/>
      <c r="G66" s="125">
        <f>Protection!R7</f>
        <v>0</v>
      </c>
      <c r="H66" s="30"/>
      <c r="I66" s="30"/>
      <c r="J66" s="30"/>
      <c r="K66" s="30"/>
      <c r="L66" s="30"/>
      <c r="M66" s="172">
        <f>Protection!R7</f>
        <v>0</v>
      </c>
      <c r="N66" s="30"/>
      <c r="O66" s="30"/>
      <c r="P66" s="30"/>
      <c r="Q66" s="30"/>
      <c r="R66" s="30"/>
      <c r="S66" s="30">
        <f>Protection!S7</f>
        <v>0</v>
      </c>
      <c r="T66" s="30"/>
      <c r="U66" s="30"/>
      <c r="V66" s="30"/>
      <c r="W66" s="30"/>
      <c r="X66" s="30"/>
      <c r="Y66" s="194">
        <f>Protection!T7</f>
        <v>0</v>
      </c>
      <c r="Z66" s="30"/>
      <c r="AA66" s="30"/>
      <c r="AB66" s="30"/>
      <c r="AC66" s="30"/>
      <c r="AD66" s="30"/>
      <c r="AE66" s="208">
        <f>Protection!U7</f>
        <v>0</v>
      </c>
      <c r="AF66" s="30"/>
      <c r="AG66" s="30"/>
      <c r="AH66" s="30"/>
      <c r="AI66" s="30"/>
      <c r="AJ66" s="30"/>
      <c r="AK66" s="208">
        <f>Protection!V7</f>
        <v>0</v>
      </c>
      <c r="AL66" s="30"/>
      <c r="AM66" s="30"/>
      <c r="AN66" s="30"/>
      <c r="AO66" s="30"/>
    </row>
    <row r="68" spans="1:47" x14ac:dyDescent="0.3">
      <c r="A68" s="194">
        <v>8</v>
      </c>
      <c r="B68" s="39" t="str">
        <f>'Data base'!C8</f>
        <v>Mergellus albellus</v>
      </c>
      <c r="C68" s="29" t="str">
        <f>'Data base'!D8</f>
        <v>Smew</v>
      </c>
      <c r="D68" s="65" t="s">
        <v>438</v>
      </c>
      <c r="E68" s="65"/>
      <c r="F68" s="131"/>
      <c r="G68" s="138" t="s">
        <v>456</v>
      </c>
      <c r="H68" s="131" t="s">
        <v>439</v>
      </c>
      <c r="I68" s="131" t="s">
        <v>381</v>
      </c>
      <c r="J68" s="131" t="s">
        <v>861</v>
      </c>
      <c r="K68" s="131" t="s">
        <v>860</v>
      </c>
      <c r="L68" s="30"/>
      <c r="M68" s="171" t="s">
        <v>456</v>
      </c>
      <c r="N68" s="131" t="s">
        <v>439</v>
      </c>
      <c r="O68" s="131" t="s">
        <v>381</v>
      </c>
      <c r="P68" s="131" t="s">
        <v>861</v>
      </c>
      <c r="Q68" s="131" t="s">
        <v>860</v>
      </c>
      <c r="R68" s="30"/>
      <c r="S68" s="30"/>
      <c r="T68" s="131" t="s">
        <v>439</v>
      </c>
      <c r="U68" s="131" t="s">
        <v>381</v>
      </c>
      <c r="V68" s="131" t="s">
        <v>861</v>
      </c>
      <c r="W68" s="131" t="s">
        <v>860</v>
      </c>
      <c r="X68" s="30"/>
      <c r="Y68" s="137" t="s">
        <v>456</v>
      </c>
      <c r="Z68" s="131" t="s">
        <v>439</v>
      </c>
      <c r="AA68" s="131" t="s">
        <v>381</v>
      </c>
      <c r="AB68" s="131" t="s">
        <v>861</v>
      </c>
      <c r="AC68" s="131" t="s">
        <v>860</v>
      </c>
      <c r="AD68" s="30"/>
      <c r="AE68" s="137" t="s">
        <v>456</v>
      </c>
      <c r="AF68" s="131" t="s">
        <v>439</v>
      </c>
      <c r="AG68" s="131" t="s">
        <v>381</v>
      </c>
      <c r="AH68" s="131" t="s">
        <v>861</v>
      </c>
      <c r="AI68" s="131" t="s">
        <v>860</v>
      </c>
      <c r="AJ68" s="30"/>
      <c r="AK68" s="30"/>
      <c r="AL68" s="131" t="s">
        <v>439</v>
      </c>
      <c r="AM68" s="131" t="s">
        <v>381</v>
      </c>
      <c r="AN68" s="131" t="s">
        <v>861</v>
      </c>
      <c r="AO68" s="131" t="s">
        <v>860</v>
      </c>
    </row>
    <row r="69" spans="1:47" x14ac:dyDescent="0.3">
      <c r="D69" s="130" t="s">
        <v>432</v>
      </c>
      <c r="E69" s="130"/>
      <c r="F69" s="141">
        <f>'Data base'!G8</f>
        <v>3</v>
      </c>
      <c r="G69" s="127">
        <f>$F69</f>
        <v>3</v>
      </c>
      <c r="H69" s="132">
        <v>1</v>
      </c>
      <c r="I69" s="132">
        <v>2</v>
      </c>
      <c r="J69" s="142">
        <v>3</v>
      </c>
      <c r="K69" s="132" t="s">
        <v>440</v>
      </c>
      <c r="L69" s="30"/>
      <c r="M69" s="127">
        <f>$F69</f>
        <v>3</v>
      </c>
      <c r="N69" s="132">
        <v>1</v>
      </c>
      <c r="O69" s="132">
        <v>2</v>
      </c>
      <c r="P69" s="142">
        <v>3</v>
      </c>
      <c r="Q69" s="132" t="s">
        <v>440</v>
      </c>
      <c r="R69" s="30"/>
      <c r="S69" s="127">
        <f>$F69</f>
        <v>3</v>
      </c>
      <c r="T69" s="132">
        <v>1</v>
      </c>
      <c r="U69" s="132">
        <v>2</v>
      </c>
      <c r="V69" s="142">
        <v>3</v>
      </c>
      <c r="W69" s="132" t="s">
        <v>440</v>
      </c>
      <c r="X69" s="30"/>
      <c r="Y69" s="127">
        <f>$F69</f>
        <v>3</v>
      </c>
      <c r="Z69" s="132">
        <v>1</v>
      </c>
      <c r="AA69" s="132">
        <v>2</v>
      </c>
      <c r="AB69" s="142">
        <v>3</v>
      </c>
      <c r="AC69" s="132" t="s">
        <v>440</v>
      </c>
      <c r="AD69" s="30"/>
      <c r="AE69" s="127">
        <f>$F69</f>
        <v>3</v>
      </c>
      <c r="AF69" s="132">
        <v>1</v>
      </c>
      <c r="AG69" s="132">
        <v>2</v>
      </c>
      <c r="AH69" s="142">
        <v>3</v>
      </c>
      <c r="AI69" s="132" t="s">
        <v>440</v>
      </c>
      <c r="AJ69" s="30"/>
      <c r="AK69" s="127">
        <f>$F69</f>
        <v>3</v>
      </c>
      <c r="AL69" s="132">
        <v>1</v>
      </c>
      <c r="AM69" s="132">
        <v>2</v>
      </c>
      <c r="AN69" s="142">
        <v>3</v>
      </c>
      <c r="AO69" s="132" t="s">
        <v>440</v>
      </c>
    </row>
    <row r="70" spans="1:47" x14ac:dyDescent="0.3">
      <c r="D70" s="31" t="s">
        <v>435</v>
      </c>
      <c r="E70" s="30"/>
      <c r="F70" s="140" t="str">
        <f>'Data base'!J8</f>
        <v>x</v>
      </c>
      <c r="G70" s="127" t="str">
        <f>$F70</f>
        <v>x</v>
      </c>
      <c r="H70" s="127" t="s">
        <v>389</v>
      </c>
      <c r="I70" s="127" t="s">
        <v>404</v>
      </c>
      <c r="J70" s="127" t="s">
        <v>446</v>
      </c>
      <c r="K70" s="127" t="s">
        <v>447</v>
      </c>
      <c r="L70" s="30"/>
      <c r="M70" s="127" t="str">
        <f>$F70</f>
        <v>x</v>
      </c>
      <c r="N70" s="127" t="s">
        <v>389</v>
      </c>
      <c r="O70" s="127" t="s">
        <v>404</v>
      </c>
      <c r="P70" s="127" t="s">
        <v>446</v>
      </c>
      <c r="Q70" s="127" t="s">
        <v>447</v>
      </c>
      <c r="R70" s="30"/>
      <c r="S70" s="127" t="str">
        <f>$F70</f>
        <v>x</v>
      </c>
      <c r="T70" s="127" t="s">
        <v>389</v>
      </c>
      <c r="U70" s="127" t="s">
        <v>404</v>
      </c>
      <c r="V70" s="171" t="s">
        <v>446</v>
      </c>
      <c r="W70" s="127" t="s">
        <v>447</v>
      </c>
      <c r="X70" s="30"/>
      <c r="Y70" s="127" t="str">
        <f>$F70</f>
        <v>x</v>
      </c>
      <c r="Z70" s="127" t="s">
        <v>389</v>
      </c>
      <c r="AA70" s="127" t="s">
        <v>404</v>
      </c>
      <c r="AB70" s="127" t="s">
        <v>446</v>
      </c>
      <c r="AC70" s="127" t="s">
        <v>447</v>
      </c>
      <c r="AD70" s="30"/>
      <c r="AE70" s="127" t="str">
        <f>$F70</f>
        <v>x</v>
      </c>
      <c r="AF70" s="127" t="s">
        <v>389</v>
      </c>
      <c r="AG70" s="127" t="s">
        <v>404</v>
      </c>
      <c r="AH70" s="127" t="s">
        <v>446</v>
      </c>
      <c r="AI70" s="127" t="s">
        <v>447</v>
      </c>
      <c r="AJ70" s="30"/>
      <c r="AK70" s="127" t="str">
        <f>$F70</f>
        <v>x</v>
      </c>
      <c r="AL70" s="127" t="s">
        <v>389</v>
      </c>
      <c r="AM70" s="127" t="s">
        <v>404</v>
      </c>
      <c r="AN70" s="171" t="s">
        <v>446</v>
      </c>
      <c r="AO70" s="127" t="s">
        <v>447</v>
      </c>
    </row>
    <row r="71" spans="1:47" s="30" customFormat="1" x14ac:dyDescent="0.3">
      <c r="A71" s="194"/>
      <c r="B71" s="3"/>
      <c r="D71" s="31" t="s">
        <v>601</v>
      </c>
      <c r="F71" s="139"/>
      <c r="G71" s="97">
        <f>'Data base'!S8</f>
        <v>0</v>
      </c>
      <c r="H71" s="208" t="s">
        <v>640</v>
      </c>
      <c r="I71" s="208" t="s">
        <v>1058</v>
      </c>
      <c r="J71" s="208" t="s">
        <v>1057</v>
      </c>
      <c r="K71" s="208" t="s">
        <v>1054</v>
      </c>
      <c r="M71" s="97">
        <f>'Data base'!AB8</f>
        <v>0</v>
      </c>
      <c r="N71" s="208" t="s">
        <v>640</v>
      </c>
      <c r="O71" s="208" t="s">
        <v>1058</v>
      </c>
      <c r="P71" s="208" t="s">
        <v>1057</v>
      </c>
      <c r="Q71" s="208" t="s">
        <v>1054</v>
      </c>
      <c r="R71" s="194"/>
      <c r="S71" s="97">
        <f>'Data base'!AK8</f>
        <v>9.0061608718153465</v>
      </c>
      <c r="T71" s="171" t="s">
        <v>1044</v>
      </c>
      <c r="U71" s="208" t="s">
        <v>1058</v>
      </c>
      <c r="V71" s="208" t="s">
        <v>1057</v>
      </c>
      <c r="W71" s="208" t="s">
        <v>1054</v>
      </c>
      <c r="X71" s="194"/>
      <c r="Y71" s="97">
        <f>'Data base'!AT8</f>
        <v>0</v>
      </c>
      <c r="Z71" s="208" t="s">
        <v>640</v>
      </c>
      <c r="AA71" s="208" t="s">
        <v>1058</v>
      </c>
      <c r="AB71" s="208" t="s">
        <v>1057</v>
      </c>
      <c r="AC71" s="208" t="s">
        <v>1054</v>
      </c>
      <c r="AD71" s="194"/>
      <c r="AE71" s="97">
        <f>'Data base'!BC8</f>
        <v>0</v>
      </c>
      <c r="AF71" s="208" t="s">
        <v>640</v>
      </c>
      <c r="AG71" s="208" t="s">
        <v>1058</v>
      </c>
      <c r="AH71" s="208" t="s">
        <v>1057</v>
      </c>
      <c r="AI71" s="208" t="s">
        <v>1054</v>
      </c>
      <c r="AJ71" s="194"/>
      <c r="AK71" s="97">
        <f>'Data base'!BM8</f>
        <v>3.0527181780832571</v>
      </c>
      <c r="AL71" s="171" t="s">
        <v>1044</v>
      </c>
      <c r="AM71" s="208" t="s">
        <v>1058</v>
      </c>
      <c r="AN71" s="208" t="s">
        <v>1057</v>
      </c>
      <c r="AO71" s="208" t="s">
        <v>1054</v>
      </c>
    </row>
    <row r="72" spans="1:47" x14ac:dyDescent="0.3">
      <c r="D72" s="31" t="s">
        <v>433</v>
      </c>
      <c r="E72" s="133" t="s">
        <v>441</v>
      </c>
      <c r="F72" s="139"/>
      <c r="H72" s="127" t="s">
        <v>442</v>
      </c>
      <c r="I72" s="127" t="s">
        <v>443</v>
      </c>
      <c r="J72" s="127" t="s">
        <v>444</v>
      </c>
      <c r="K72" s="127" t="s">
        <v>445</v>
      </c>
      <c r="L72" s="30"/>
      <c r="M72" s="172" t="str">
        <f>'Data base'!T8</f>
        <v>(NA)</v>
      </c>
      <c r="N72" s="127" t="s">
        <v>442</v>
      </c>
      <c r="O72" s="127" t="s">
        <v>443</v>
      </c>
      <c r="P72" s="127" t="s">
        <v>444</v>
      </c>
      <c r="Q72" s="127" t="s">
        <v>445</v>
      </c>
      <c r="R72" s="30"/>
      <c r="S72" s="127" t="str">
        <f>'Data base'!AC8</f>
        <v>-</v>
      </c>
      <c r="T72" s="127" t="s">
        <v>442</v>
      </c>
      <c r="U72" s="127" t="s">
        <v>443</v>
      </c>
      <c r="V72" s="127" t="s">
        <v>444</v>
      </c>
      <c r="W72" s="138" t="s">
        <v>445</v>
      </c>
      <c r="X72" s="30"/>
      <c r="Y72" s="208" t="str">
        <f>'Data base'!AL8</f>
        <v>-</v>
      </c>
      <c r="Z72" s="127" t="s">
        <v>442</v>
      </c>
      <c r="AA72" s="127" t="s">
        <v>443</v>
      </c>
      <c r="AB72" s="127" t="s">
        <v>444</v>
      </c>
      <c r="AC72" s="127" t="s">
        <v>445</v>
      </c>
      <c r="AD72" s="30"/>
      <c r="AE72" s="208" t="str">
        <f>'Data base'!AU8</f>
        <v>-</v>
      </c>
      <c r="AF72" s="127" t="s">
        <v>442</v>
      </c>
      <c r="AG72" s="127" t="s">
        <v>443</v>
      </c>
      <c r="AH72" s="127" t="s">
        <v>444</v>
      </c>
      <c r="AI72" s="127" t="s">
        <v>445</v>
      </c>
      <c r="AJ72" s="30"/>
      <c r="AK72" s="208" t="str">
        <f>'Data base'!BD8</f>
        <v>-</v>
      </c>
      <c r="AL72" s="127" t="s">
        <v>442</v>
      </c>
      <c r="AM72" s="127" t="s">
        <v>443</v>
      </c>
      <c r="AN72" s="127" t="s">
        <v>444</v>
      </c>
      <c r="AO72" s="171" t="s">
        <v>445</v>
      </c>
    </row>
    <row r="73" spans="1:47" x14ac:dyDescent="0.3">
      <c r="D73" s="264" t="s">
        <v>434</v>
      </c>
      <c r="E73" s="30" t="s">
        <v>384</v>
      </c>
      <c r="F73" s="139"/>
      <c r="H73" s="127" t="s">
        <v>389</v>
      </c>
      <c r="I73" s="127" t="s">
        <v>404</v>
      </c>
      <c r="J73" s="127" t="s">
        <v>287</v>
      </c>
      <c r="K73" s="127" t="s">
        <v>318</v>
      </c>
      <c r="L73" s="30"/>
      <c r="M73" s="158" t="str">
        <f>'Data base'!X8</f>
        <v>-</v>
      </c>
      <c r="N73" s="127" t="s">
        <v>389</v>
      </c>
      <c r="O73" s="127" t="s">
        <v>404</v>
      </c>
      <c r="P73" s="127" t="s">
        <v>287</v>
      </c>
      <c r="Q73" s="127" t="s">
        <v>318</v>
      </c>
      <c r="R73" s="30"/>
      <c r="S73" s="127" t="str">
        <f>'Data base'!AH8</f>
        <v xml:space="preserve"> + (67 - 425)</v>
      </c>
      <c r="T73" s="127" t="s">
        <v>389</v>
      </c>
      <c r="U73" s="127" t="s">
        <v>404</v>
      </c>
      <c r="V73" s="127" t="s">
        <v>287</v>
      </c>
      <c r="W73" s="171" t="s">
        <v>318</v>
      </c>
      <c r="X73" s="30"/>
      <c r="Y73" s="204" t="str">
        <f>'Data base'!AQ8</f>
        <v>-</v>
      </c>
      <c r="Z73" s="127" t="s">
        <v>389</v>
      </c>
      <c r="AA73" s="127" t="s">
        <v>404</v>
      </c>
      <c r="AB73" s="127" t="s">
        <v>287</v>
      </c>
      <c r="AC73" s="127" t="s">
        <v>318</v>
      </c>
      <c r="AD73" s="30"/>
      <c r="AE73" s="208" t="str">
        <f>'Data base'!AZ8</f>
        <v>-</v>
      </c>
      <c r="AF73" s="127" t="s">
        <v>389</v>
      </c>
      <c r="AG73" s="127" t="s">
        <v>404</v>
      </c>
      <c r="AH73" s="127" t="s">
        <v>287</v>
      </c>
      <c r="AI73" s="127" t="s">
        <v>318</v>
      </c>
      <c r="AJ73" s="30"/>
      <c r="AK73" s="99" t="str">
        <f>'Data base'!BJ8</f>
        <v xml:space="preserve"> + (60 - 120)</v>
      </c>
      <c r="AL73" s="127" t="s">
        <v>389</v>
      </c>
      <c r="AM73" s="127" t="s">
        <v>404</v>
      </c>
      <c r="AN73" s="127" t="s">
        <v>287</v>
      </c>
      <c r="AO73" s="171" t="s">
        <v>318</v>
      </c>
    </row>
    <row r="74" spans="1:47" x14ac:dyDescent="0.3">
      <c r="D74" s="264"/>
      <c r="E74" s="30" t="s">
        <v>383</v>
      </c>
      <c r="F74" s="139"/>
      <c r="H74" s="134"/>
      <c r="I74" s="127" t="s">
        <v>389</v>
      </c>
      <c r="J74" s="127" t="s">
        <v>287</v>
      </c>
      <c r="K74" s="127" t="s">
        <v>318</v>
      </c>
      <c r="L74" s="30"/>
      <c r="M74" s="158" t="str">
        <f>'Data base'!Y8</f>
        <v>-</v>
      </c>
      <c r="N74" s="134"/>
      <c r="O74" s="127" t="s">
        <v>389</v>
      </c>
      <c r="P74" s="127" t="s">
        <v>287</v>
      </c>
      <c r="Q74" s="127" t="s">
        <v>318</v>
      </c>
      <c r="R74" s="30"/>
      <c r="S74" s="127">
        <f>'Data base'!AG8</f>
        <v>0</v>
      </c>
      <c r="T74" s="134"/>
      <c r="U74" s="127" t="s">
        <v>389</v>
      </c>
      <c r="V74" s="171" t="s">
        <v>287</v>
      </c>
      <c r="W74" s="127" t="s">
        <v>318</v>
      </c>
      <c r="X74" s="30"/>
      <c r="Y74" s="204" t="str">
        <f>'Data base'!AP8</f>
        <v>-</v>
      </c>
      <c r="Z74" s="134"/>
      <c r="AA74" s="127" t="s">
        <v>389</v>
      </c>
      <c r="AB74" s="127" t="s">
        <v>287</v>
      </c>
      <c r="AC74" s="127" t="s">
        <v>318</v>
      </c>
      <c r="AD74" s="30"/>
      <c r="AE74" s="208" t="str">
        <f>'Data base'!AY8</f>
        <v>-</v>
      </c>
      <c r="AF74" s="134"/>
      <c r="AG74" s="127" t="s">
        <v>389</v>
      </c>
      <c r="AH74" s="127" t="s">
        <v>287</v>
      </c>
      <c r="AI74" s="127" t="s">
        <v>318</v>
      </c>
      <c r="AJ74" s="30"/>
      <c r="AK74" s="99">
        <f>'Data base'!BI8</f>
        <v>0</v>
      </c>
      <c r="AL74" s="134"/>
      <c r="AM74" s="127" t="s">
        <v>389</v>
      </c>
      <c r="AN74" s="171" t="s">
        <v>287</v>
      </c>
      <c r="AO74" s="127" t="s">
        <v>318</v>
      </c>
    </row>
    <row r="75" spans="1:47" x14ac:dyDescent="0.3">
      <c r="D75" s="30" t="s">
        <v>436</v>
      </c>
      <c r="E75" s="30"/>
      <c r="F75" s="139"/>
      <c r="H75" s="127" t="s">
        <v>448</v>
      </c>
      <c r="I75" s="127" t="s">
        <v>449</v>
      </c>
      <c r="J75" s="127" t="s">
        <v>450</v>
      </c>
      <c r="K75" s="127" t="s">
        <v>493</v>
      </c>
      <c r="L75" s="30"/>
      <c r="M75" s="217" t="e">
        <f>'Data base'!W8</f>
        <v>#DIV/0!</v>
      </c>
      <c r="N75" s="127" t="s">
        <v>448</v>
      </c>
      <c r="O75" s="127" t="s">
        <v>449</v>
      </c>
      <c r="P75" s="127" t="s">
        <v>450</v>
      </c>
      <c r="Q75" s="127" t="s">
        <v>493</v>
      </c>
      <c r="R75" s="30"/>
      <c r="S75" s="127">
        <f>'Data base'!AF8</f>
        <v>0.15</v>
      </c>
      <c r="T75" s="127" t="s">
        <v>448</v>
      </c>
      <c r="U75" s="171" t="s">
        <v>1049</v>
      </c>
      <c r="V75" s="127" t="s">
        <v>450</v>
      </c>
      <c r="W75" s="127" t="s">
        <v>493</v>
      </c>
      <c r="X75" s="30"/>
      <c r="Y75" s="97" t="e">
        <f>'Data base'!AO8</f>
        <v>#DIV/0!</v>
      </c>
      <c r="Z75" s="127" t="s">
        <v>448</v>
      </c>
      <c r="AA75" s="127" t="s">
        <v>449</v>
      </c>
      <c r="AB75" s="127" t="s">
        <v>450</v>
      </c>
      <c r="AC75" s="127" t="s">
        <v>493</v>
      </c>
      <c r="AD75" s="30"/>
      <c r="AE75" s="96" t="e">
        <f>'Data base'!AX8</f>
        <v>#DIV/0!</v>
      </c>
      <c r="AF75" s="127" t="s">
        <v>448</v>
      </c>
      <c r="AG75" s="127" t="s">
        <v>449</v>
      </c>
      <c r="AH75" s="127" t="s">
        <v>450</v>
      </c>
      <c r="AI75" s="127" t="s">
        <v>493</v>
      </c>
      <c r="AJ75" s="30"/>
      <c r="AK75" s="96">
        <f>'Data base'!BH8</f>
        <v>0.36363636363636365</v>
      </c>
      <c r="AL75" s="127" t="s">
        <v>448</v>
      </c>
      <c r="AM75" s="171" t="s">
        <v>1049</v>
      </c>
      <c r="AN75" s="127" t="s">
        <v>450</v>
      </c>
      <c r="AO75" s="127" t="s">
        <v>493</v>
      </c>
    </row>
    <row r="76" spans="1:47" x14ac:dyDescent="0.3">
      <c r="D76" s="30" t="s">
        <v>437</v>
      </c>
      <c r="E76" s="30"/>
      <c r="F76" s="140">
        <f>'Data base'!E8</f>
        <v>4</v>
      </c>
      <c r="G76" s="127">
        <f>$F76</f>
        <v>4</v>
      </c>
      <c r="H76" s="127" t="s">
        <v>451</v>
      </c>
      <c r="I76" s="127" t="s">
        <v>452</v>
      </c>
      <c r="J76" s="138" t="s">
        <v>1041</v>
      </c>
      <c r="K76" s="127" t="s">
        <v>370</v>
      </c>
      <c r="L76" s="30"/>
      <c r="M76" s="172">
        <f>$F76</f>
        <v>4</v>
      </c>
      <c r="N76" s="127" t="s">
        <v>451</v>
      </c>
      <c r="O76" s="127" t="s">
        <v>452</v>
      </c>
      <c r="P76" s="171" t="s">
        <v>1051</v>
      </c>
      <c r="Q76" s="127" t="s">
        <v>370</v>
      </c>
      <c r="R76" s="30"/>
      <c r="S76" s="127">
        <f>$F76</f>
        <v>4</v>
      </c>
      <c r="T76" s="127" t="s">
        <v>451</v>
      </c>
      <c r="U76" s="127" t="s">
        <v>452</v>
      </c>
      <c r="V76" s="138" t="s">
        <v>490</v>
      </c>
      <c r="W76" s="127" t="s">
        <v>370</v>
      </c>
      <c r="X76" s="30"/>
      <c r="Y76" s="208">
        <f>$F76</f>
        <v>4</v>
      </c>
      <c r="Z76" s="127" t="s">
        <v>451</v>
      </c>
      <c r="AA76" s="127" t="s">
        <v>452</v>
      </c>
      <c r="AB76" s="138" t="s">
        <v>490</v>
      </c>
      <c r="AC76" s="127" t="s">
        <v>370</v>
      </c>
      <c r="AD76" s="30"/>
      <c r="AE76" s="208">
        <f>$F76</f>
        <v>4</v>
      </c>
      <c r="AF76" s="127" t="s">
        <v>451</v>
      </c>
      <c r="AG76" s="127" t="s">
        <v>452</v>
      </c>
      <c r="AH76" s="138" t="s">
        <v>490</v>
      </c>
      <c r="AI76" s="127" t="s">
        <v>370</v>
      </c>
      <c r="AJ76" s="30"/>
      <c r="AK76" s="208">
        <f>$F76</f>
        <v>4</v>
      </c>
      <c r="AL76" s="127" t="s">
        <v>451</v>
      </c>
      <c r="AM76" s="127" t="s">
        <v>452</v>
      </c>
      <c r="AN76" s="138" t="s">
        <v>490</v>
      </c>
      <c r="AO76" s="127" t="s">
        <v>370</v>
      </c>
    </row>
    <row r="77" spans="1:47" x14ac:dyDescent="0.3">
      <c r="D77" s="30" t="s">
        <v>561</v>
      </c>
      <c r="E77" s="30"/>
      <c r="F77" s="139"/>
      <c r="H77" s="127"/>
      <c r="I77" s="127"/>
      <c r="J77" s="135"/>
      <c r="K77" s="127"/>
      <c r="L77" s="194">
        <f>H77*4+I77*3+J77*2+K77</f>
        <v>0</v>
      </c>
      <c r="M77" s="172">
        <f>'Data base'!U8</f>
        <v>0</v>
      </c>
      <c r="N77" s="127"/>
      <c r="O77" s="127"/>
      <c r="P77" s="135"/>
      <c r="Q77" s="127"/>
      <c r="R77" s="30"/>
      <c r="S77" s="299">
        <f>'Data base'!AD8</f>
        <v>2000</v>
      </c>
      <c r="T77" s="299"/>
      <c r="U77" s="299"/>
      <c r="V77" s="365"/>
      <c r="W77" s="299"/>
      <c r="X77" s="300"/>
      <c r="Y77" s="300">
        <f>'Data base'!AM8</f>
        <v>0</v>
      </c>
      <c r="Z77" s="300"/>
      <c r="AA77" s="300"/>
      <c r="AB77" s="300"/>
      <c r="AC77" s="300"/>
      <c r="AD77" s="300"/>
      <c r="AE77" s="299">
        <f>'Data base'!AV8</f>
        <v>0</v>
      </c>
      <c r="AF77" s="300"/>
      <c r="AG77" s="300"/>
      <c r="AH77" s="300"/>
      <c r="AI77" s="300"/>
      <c r="AJ77" s="300"/>
      <c r="AK77" s="299">
        <f>'Data base'!BF8</f>
        <v>1100</v>
      </c>
      <c r="AL77" s="300"/>
      <c r="AM77" s="300"/>
      <c r="AN77" s="300"/>
      <c r="AO77" s="300"/>
      <c r="AP77" s="300"/>
      <c r="AQ77" s="300"/>
      <c r="AR77" s="300"/>
      <c r="AS77" s="300"/>
      <c r="AT77" s="300"/>
      <c r="AU77" s="300"/>
    </row>
    <row r="78" spans="1:47" x14ac:dyDescent="0.3">
      <c r="D78" s="30" t="s">
        <v>1039</v>
      </c>
      <c r="E78" s="30"/>
      <c r="F78" s="139"/>
      <c r="H78" s="30"/>
      <c r="I78" s="30"/>
      <c r="J78" s="30"/>
      <c r="K78" s="30"/>
      <c r="L78" s="30"/>
      <c r="M78" s="172">
        <f>Protection!F8</f>
        <v>0</v>
      </c>
      <c r="N78" s="30"/>
      <c r="O78" s="30"/>
      <c r="P78" s="30"/>
      <c r="Q78" s="30"/>
      <c r="R78" s="30"/>
      <c r="S78" s="30">
        <f>Protection!G8</f>
        <v>0</v>
      </c>
      <c r="T78" s="30"/>
      <c r="U78" s="30"/>
      <c r="V78" s="30"/>
      <c r="W78" s="30"/>
      <c r="X78" s="30"/>
      <c r="Y78" s="194">
        <f>Protection!H8</f>
        <v>0</v>
      </c>
      <c r="Z78" s="30"/>
      <c r="AA78" s="30"/>
      <c r="AB78" s="30"/>
      <c r="AC78" s="30"/>
      <c r="AD78" s="30"/>
      <c r="AE78" s="208">
        <f>Protection!I8</f>
        <v>0</v>
      </c>
      <c r="AF78" s="30"/>
      <c r="AG78" s="30"/>
      <c r="AH78" s="30"/>
      <c r="AI78" s="30"/>
      <c r="AJ78" s="30"/>
      <c r="AK78" s="208" t="str">
        <f>Protection!J8</f>
        <v>Yes</v>
      </c>
      <c r="AL78" s="30"/>
      <c r="AM78" s="30"/>
      <c r="AN78" s="30"/>
      <c r="AO78" s="30"/>
    </row>
    <row r="79" spans="1:47" x14ac:dyDescent="0.3">
      <c r="D79" s="30" t="s">
        <v>1038</v>
      </c>
      <c r="E79" s="30"/>
      <c r="F79" s="139"/>
      <c r="H79" s="30"/>
      <c r="I79" s="30"/>
      <c r="J79" s="30"/>
      <c r="K79" s="30"/>
      <c r="L79" s="30"/>
      <c r="M79" s="172">
        <f>Protection!L8</f>
        <v>0</v>
      </c>
      <c r="N79" s="30"/>
      <c r="O79" s="30"/>
      <c r="P79" s="30"/>
      <c r="Q79" s="30"/>
      <c r="R79" s="30"/>
      <c r="S79" s="30" t="str">
        <f>Protection!M8</f>
        <v>none</v>
      </c>
      <c r="T79" s="30"/>
      <c r="U79" s="30"/>
      <c r="V79" s="30"/>
      <c r="W79" s="30"/>
      <c r="X79" s="30"/>
      <c r="Y79" s="194">
        <f>Protection!N8</f>
        <v>0</v>
      </c>
      <c r="Z79" s="30"/>
      <c r="AA79" s="30"/>
      <c r="AB79" s="30"/>
      <c r="AC79" s="30"/>
      <c r="AD79" s="30"/>
      <c r="AE79" s="208">
        <f>Protection!O8</f>
        <v>0</v>
      </c>
      <c r="AF79" s="30"/>
      <c r="AG79" s="30"/>
      <c r="AH79" s="30"/>
      <c r="AI79" s="30"/>
      <c r="AJ79" s="30"/>
      <c r="AK79" s="225">
        <f>Protection!P8</f>
        <v>100</v>
      </c>
      <c r="AL79" s="30"/>
      <c r="AM79" s="30"/>
      <c r="AN79" s="30"/>
      <c r="AO79" s="30"/>
    </row>
    <row r="81" spans="1:46" x14ac:dyDescent="0.3">
      <c r="A81" s="194">
        <v>9</v>
      </c>
      <c r="B81" s="39" t="str">
        <f>'Data base'!C9</f>
        <v>Pernis apivorus</v>
      </c>
      <c r="C81" s="29" t="str">
        <f>'Data base'!D9</f>
        <v>European Honey Buzzard</v>
      </c>
      <c r="D81" s="65" t="s">
        <v>438</v>
      </c>
      <c r="E81" s="65"/>
      <c r="F81" s="131"/>
      <c r="H81" s="131" t="s">
        <v>439</v>
      </c>
      <c r="I81" s="131" t="s">
        <v>381</v>
      </c>
      <c r="J81" s="131" t="s">
        <v>861</v>
      </c>
      <c r="K81" s="131" t="s">
        <v>860</v>
      </c>
      <c r="L81" s="30"/>
      <c r="N81" s="131" t="s">
        <v>439</v>
      </c>
      <c r="O81" s="131" t="s">
        <v>381</v>
      </c>
      <c r="P81" s="131" t="s">
        <v>861</v>
      </c>
      <c r="Q81" s="131" t="s">
        <v>860</v>
      </c>
      <c r="R81" s="30"/>
      <c r="S81" s="30"/>
      <c r="T81" s="131" t="s">
        <v>439</v>
      </c>
      <c r="U81" s="131" t="s">
        <v>381</v>
      </c>
      <c r="V81" s="131" t="s">
        <v>861</v>
      </c>
      <c r="W81" s="131" t="s">
        <v>860</v>
      </c>
      <c r="X81" s="30"/>
      <c r="Y81" s="30"/>
      <c r="Z81" s="131" t="s">
        <v>439</v>
      </c>
      <c r="AA81" s="131" t="s">
        <v>381</v>
      </c>
      <c r="AB81" s="131" t="s">
        <v>861</v>
      </c>
      <c r="AC81" s="131" t="s">
        <v>860</v>
      </c>
      <c r="AD81" s="30"/>
      <c r="AE81" s="30"/>
      <c r="AF81" s="131" t="s">
        <v>439</v>
      </c>
      <c r="AG81" s="131" t="s">
        <v>381</v>
      </c>
      <c r="AH81" s="131" t="s">
        <v>861</v>
      </c>
      <c r="AI81" s="131" t="s">
        <v>860</v>
      </c>
      <c r="AJ81" s="30"/>
      <c r="AK81" s="30"/>
      <c r="AL81" s="131" t="s">
        <v>439</v>
      </c>
      <c r="AM81" s="131" t="s">
        <v>381</v>
      </c>
      <c r="AN81" s="131" t="s">
        <v>861</v>
      </c>
      <c r="AO81" s="131" t="s">
        <v>860</v>
      </c>
    </row>
    <row r="82" spans="1:46" x14ac:dyDescent="0.3">
      <c r="D82" s="130" t="s">
        <v>432</v>
      </c>
      <c r="E82" s="130"/>
      <c r="F82" s="141">
        <f>'Data base'!G9</f>
        <v>0</v>
      </c>
      <c r="G82" s="127">
        <f>$F82</f>
        <v>0</v>
      </c>
      <c r="H82" s="132">
        <v>1</v>
      </c>
      <c r="I82" s="132">
        <v>2</v>
      </c>
      <c r="J82" s="132">
        <v>3</v>
      </c>
      <c r="K82" s="142" t="s">
        <v>440</v>
      </c>
      <c r="L82" s="30"/>
      <c r="M82" s="140">
        <f>$F82</f>
        <v>0</v>
      </c>
      <c r="N82" s="132">
        <v>1</v>
      </c>
      <c r="O82" s="132">
        <v>2</v>
      </c>
      <c r="P82" s="132">
        <v>3</v>
      </c>
      <c r="Q82" s="142" t="s">
        <v>440</v>
      </c>
      <c r="R82" s="30"/>
      <c r="S82" s="127">
        <f>$F82</f>
        <v>0</v>
      </c>
      <c r="T82" s="132">
        <v>1</v>
      </c>
      <c r="U82" s="132">
        <v>2</v>
      </c>
      <c r="V82" s="132">
        <v>3</v>
      </c>
      <c r="W82" s="142" t="s">
        <v>440</v>
      </c>
      <c r="X82" s="30"/>
      <c r="Y82" s="140">
        <f>$F82</f>
        <v>0</v>
      </c>
      <c r="Z82" s="132">
        <v>1</v>
      </c>
      <c r="AA82" s="132">
        <v>2</v>
      </c>
      <c r="AB82" s="132">
        <v>3</v>
      </c>
      <c r="AC82" s="142" t="s">
        <v>440</v>
      </c>
      <c r="AD82" s="30"/>
      <c r="AE82" s="140">
        <f>$F82</f>
        <v>0</v>
      </c>
      <c r="AF82" s="132">
        <v>1</v>
      </c>
      <c r="AG82" s="132">
        <v>2</v>
      </c>
      <c r="AH82" s="132">
        <v>3</v>
      </c>
      <c r="AI82" s="142" t="s">
        <v>440</v>
      </c>
      <c r="AJ82" s="30"/>
      <c r="AK82" s="140">
        <f>$F82</f>
        <v>0</v>
      </c>
      <c r="AL82" s="132">
        <v>1</v>
      </c>
      <c r="AM82" s="132">
        <v>2</v>
      </c>
      <c r="AN82" s="132">
        <v>3</v>
      </c>
      <c r="AO82" s="142" t="s">
        <v>440</v>
      </c>
    </row>
    <row r="83" spans="1:46" s="30" customFormat="1" x14ac:dyDescent="0.3">
      <c r="A83" s="194"/>
      <c r="B83" s="3"/>
      <c r="D83" s="31" t="s">
        <v>435</v>
      </c>
      <c r="F83" s="172" t="str">
        <f>'Data base'!J4</f>
        <v>x</v>
      </c>
      <c r="G83" s="182" t="str">
        <f>$F83</f>
        <v>x</v>
      </c>
      <c r="H83" s="182" t="s">
        <v>389</v>
      </c>
      <c r="I83" s="182" t="s">
        <v>404</v>
      </c>
      <c r="J83" s="171" t="s">
        <v>446</v>
      </c>
      <c r="K83" s="182" t="s">
        <v>447</v>
      </c>
      <c r="M83" s="172" t="str">
        <f>$F83</f>
        <v>x</v>
      </c>
      <c r="N83" s="182" t="s">
        <v>389</v>
      </c>
      <c r="O83" s="171" t="s">
        <v>404</v>
      </c>
      <c r="P83" s="182" t="s">
        <v>446</v>
      </c>
      <c r="Q83" s="182" t="s">
        <v>447</v>
      </c>
      <c r="S83" s="182" t="str">
        <f>$F83</f>
        <v>x</v>
      </c>
      <c r="T83" s="171" t="s">
        <v>389</v>
      </c>
      <c r="U83" s="182" t="s">
        <v>404</v>
      </c>
      <c r="V83" s="182" t="s">
        <v>446</v>
      </c>
      <c r="W83" s="182" t="s">
        <v>447</v>
      </c>
      <c r="Y83" s="172" t="str">
        <f>$F83</f>
        <v>x</v>
      </c>
      <c r="Z83" s="182" t="s">
        <v>389</v>
      </c>
      <c r="AA83" s="182" t="s">
        <v>404</v>
      </c>
      <c r="AB83" s="171" t="s">
        <v>446</v>
      </c>
      <c r="AC83" s="182" t="s">
        <v>447</v>
      </c>
      <c r="AE83" s="172" t="str">
        <f>$F83</f>
        <v>x</v>
      </c>
      <c r="AF83" s="182" t="s">
        <v>389</v>
      </c>
      <c r="AG83" s="182" t="s">
        <v>404</v>
      </c>
      <c r="AH83" s="171" t="s">
        <v>446</v>
      </c>
      <c r="AI83" s="182" t="s">
        <v>447</v>
      </c>
      <c r="AK83" s="172" t="str">
        <f>$F83</f>
        <v>x</v>
      </c>
      <c r="AL83" s="182" t="s">
        <v>389</v>
      </c>
      <c r="AM83" s="171" t="s">
        <v>404</v>
      </c>
      <c r="AN83" s="182" t="s">
        <v>446</v>
      </c>
      <c r="AO83" s="182" t="s">
        <v>447</v>
      </c>
    </row>
    <row r="84" spans="1:46" s="30" customFormat="1" x14ac:dyDescent="0.3">
      <c r="A84" s="194"/>
      <c r="B84" s="3"/>
      <c r="D84" s="31" t="s">
        <v>601</v>
      </c>
      <c r="F84" s="139"/>
      <c r="G84" s="97">
        <f>'Data base'!S9</f>
        <v>1.5582004455376617</v>
      </c>
      <c r="H84" s="208" t="s">
        <v>640</v>
      </c>
      <c r="I84" s="171" t="s">
        <v>1058</v>
      </c>
      <c r="J84" s="208" t="s">
        <v>1057</v>
      </c>
      <c r="K84" s="208" t="s">
        <v>1054</v>
      </c>
      <c r="M84" s="97">
        <f>'Data base'!AB9</f>
        <v>1.9545467409569293</v>
      </c>
      <c r="N84" s="208" t="s">
        <v>640</v>
      </c>
      <c r="O84" s="171" t="s">
        <v>1059</v>
      </c>
      <c r="P84" s="208" t="s">
        <v>1057</v>
      </c>
      <c r="Q84" s="208" t="s">
        <v>1054</v>
      </c>
      <c r="R84" s="194"/>
      <c r="S84" s="97">
        <f>'Data base'!AK9</f>
        <v>0.56206809504798239</v>
      </c>
      <c r="T84" s="208" t="s">
        <v>640</v>
      </c>
      <c r="U84" s="208" t="s">
        <v>1058</v>
      </c>
      <c r="V84" s="171" t="s">
        <v>1055</v>
      </c>
      <c r="W84" s="208" t="s">
        <v>1054</v>
      </c>
      <c r="X84" s="194"/>
      <c r="Y84" s="97">
        <f>'Data base'!AT9</f>
        <v>3.0794800972301788</v>
      </c>
      <c r="Z84" s="171" t="s">
        <v>1044</v>
      </c>
      <c r="AA84" s="208" t="s">
        <v>1058</v>
      </c>
      <c r="AB84" s="208" t="s">
        <v>1057</v>
      </c>
      <c r="AC84" s="208" t="s">
        <v>1054</v>
      </c>
      <c r="AD84" s="194"/>
      <c r="AE84" s="97">
        <f>'Data base'!BC9</f>
        <v>1.7598822664624809</v>
      </c>
      <c r="AF84" s="208" t="s">
        <v>640</v>
      </c>
      <c r="AG84" s="171" t="s">
        <v>1059</v>
      </c>
      <c r="AH84" s="208" t="s">
        <v>1057</v>
      </c>
      <c r="AI84" s="208" t="s">
        <v>1054</v>
      </c>
      <c r="AJ84" s="194"/>
      <c r="AK84" s="97">
        <f>'Data base'!BM9</f>
        <v>1.177897689292575</v>
      </c>
      <c r="AL84" s="208" t="s">
        <v>640</v>
      </c>
      <c r="AM84" s="171" t="s">
        <v>1059</v>
      </c>
      <c r="AN84" s="208" t="s">
        <v>1057</v>
      </c>
      <c r="AO84" s="208" t="s">
        <v>1054</v>
      </c>
    </row>
    <row r="85" spans="1:46" x14ac:dyDescent="0.3">
      <c r="D85" s="31" t="s">
        <v>433</v>
      </c>
      <c r="E85" s="133" t="s">
        <v>441</v>
      </c>
      <c r="F85" s="139"/>
      <c r="G85" s="127" t="str">
        <f>'Data base'!K9</f>
        <v>-</v>
      </c>
      <c r="H85" s="127" t="s">
        <v>442</v>
      </c>
      <c r="I85" s="127" t="s">
        <v>443</v>
      </c>
      <c r="J85" s="127" t="s">
        <v>444</v>
      </c>
      <c r="K85" s="138" t="s">
        <v>445</v>
      </c>
      <c r="L85" s="30"/>
      <c r="M85" s="172" t="str">
        <f>'Data base'!T9</f>
        <v>LC</v>
      </c>
      <c r="N85" s="127" t="s">
        <v>442</v>
      </c>
      <c r="O85" s="127" t="s">
        <v>443</v>
      </c>
      <c r="P85" s="127" t="s">
        <v>444</v>
      </c>
      <c r="Q85" s="171" t="s">
        <v>445</v>
      </c>
      <c r="R85" s="30"/>
      <c r="S85" s="127" t="str">
        <f>'Data base'!AC9</f>
        <v>EN</v>
      </c>
      <c r="T85" s="127" t="s">
        <v>442</v>
      </c>
      <c r="U85" s="138" t="s">
        <v>443</v>
      </c>
      <c r="V85" s="127" t="s">
        <v>444</v>
      </c>
      <c r="W85" s="127" t="s">
        <v>445</v>
      </c>
      <c r="X85" s="30"/>
      <c r="Y85" s="208" t="str">
        <f>'Data base'!AL9</f>
        <v>-</v>
      </c>
      <c r="Z85" s="127" t="s">
        <v>442</v>
      </c>
      <c r="AA85" s="127" t="s">
        <v>443</v>
      </c>
      <c r="AB85" s="127" t="s">
        <v>444</v>
      </c>
      <c r="AC85" s="171" t="s">
        <v>445</v>
      </c>
      <c r="AD85" s="30"/>
      <c r="AE85" s="208" t="str">
        <f>'Data base'!AU9</f>
        <v>3 ( R )</v>
      </c>
      <c r="AF85" s="127" t="s">
        <v>442</v>
      </c>
      <c r="AG85" s="171" t="s">
        <v>443</v>
      </c>
      <c r="AH85" s="127" t="s">
        <v>444</v>
      </c>
      <c r="AI85" s="127" t="s">
        <v>445</v>
      </c>
      <c r="AJ85" s="30"/>
      <c r="AK85" s="208" t="str">
        <f>'Data base'!BD9</f>
        <v>NT</v>
      </c>
      <c r="AL85" s="127" t="s">
        <v>442</v>
      </c>
      <c r="AM85" s="127" t="s">
        <v>443</v>
      </c>
      <c r="AN85" s="171" t="s">
        <v>444</v>
      </c>
      <c r="AO85" s="127" t="s">
        <v>445</v>
      </c>
    </row>
    <row r="86" spans="1:46" x14ac:dyDescent="0.3">
      <c r="D86" s="264" t="s">
        <v>434</v>
      </c>
      <c r="E86" s="30" t="s">
        <v>384</v>
      </c>
      <c r="F86" s="139"/>
      <c r="G86" s="127">
        <f>'Data base'!P9</f>
        <v>0</v>
      </c>
      <c r="H86" s="127" t="s">
        <v>389</v>
      </c>
      <c r="I86" s="127" t="s">
        <v>404</v>
      </c>
      <c r="J86" s="138" t="s">
        <v>287</v>
      </c>
      <c r="K86" s="127" t="s">
        <v>318</v>
      </c>
      <c r="L86" s="30"/>
      <c r="M86" s="158" t="str">
        <f>'Data base'!X9</f>
        <v>- (20 - 50)</v>
      </c>
      <c r="N86" s="194" t="s">
        <v>389</v>
      </c>
      <c r="O86" s="171" t="s">
        <v>404</v>
      </c>
      <c r="P86" s="127" t="s">
        <v>287</v>
      </c>
      <c r="Q86" s="127" t="s">
        <v>318</v>
      </c>
      <c r="R86" s="30"/>
      <c r="S86" s="127" t="str">
        <f>'Data base'!AH9</f>
        <v xml:space="preserve"> - (40 - 47)</v>
      </c>
      <c r="T86" s="138" t="s">
        <v>389</v>
      </c>
      <c r="U86" s="127" t="s">
        <v>404</v>
      </c>
      <c r="V86" s="127" t="s">
        <v>287</v>
      </c>
      <c r="W86" s="127" t="s">
        <v>318</v>
      </c>
      <c r="X86" s="30"/>
      <c r="Y86" s="59" t="str">
        <f>'Data base'!AQ9</f>
        <v xml:space="preserve"> + ( - 100)</v>
      </c>
      <c r="Z86" s="127" t="s">
        <v>389</v>
      </c>
      <c r="AA86" s="127" t="s">
        <v>404</v>
      </c>
      <c r="AB86" s="127" t="s">
        <v>287</v>
      </c>
      <c r="AC86" s="171" t="s">
        <v>318</v>
      </c>
      <c r="AD86" s="30"/>
      <c r="AE86" s="208">
        <f>'Data base'!AZ9</f>
        <v>0</v>
      </c>
      <c r="AF86" s="127" t="s">
        <v>389</v>
      </c>
      <c r="AG86" s="127" t="s">
        <v>404</v>
      </c>
      <c r="AH86" s="171" t="s">
        <v>287</v>
      </c>
      <c r="AI86" s="127" t="s">
        <v>318</v>
      </c>
      <c r="AJ86" s="30"/>
      <c r="AK86" s="99" t="str">
        <f>'Data base'!BJ9</f>
        <v xml:space="preserve"> - (30 - 70)</v>
      </c>
      <c r="AL86" s="127" t="s">
        <v>389</v>
      </c>
      <c r="AM86" s="171" t="s">
        <v>404</v>
      </c>
      <c r="AN86" s="127" t="s">
        <v>287</v>
      </c>
      <c r="AO86" s="127" t="s">
        <v>318</v>
      </c>
    </row>
    <row r="87" spans="1:46" x14ac:dyDescent="0.3">
      <c r="D87" s="264"/>
      <c r="E87" s="30" t="s">
        <v>383</v>
      </c>
      <c r="F87" s="139"/>
      <c r="G87" s="127">
        <f>'Data base'!O9</f>
        <v>0</v>
      </c>
      <c r="H87" s="134"/>
      <c r="I87" s="127" t="s">
        <v>389</v>
      </c>
      <c r="J87" s="138" t="s">
        <v>287</v>
      </c>
      <c r="K87" s="127" t="s">
        <v>318</v>
      </c>
      <c r="L87" s="30"/>
      <c r="M87" s="218">
        <f>'Data base'!Y9</f>
        <v>0</v>
      </c>
      <c r="N87" s="134"/>
      <c r="O87" s="127" t="s">
        <v>389</v>
      </c>
      <c r="P87" s="171" t="s">
        <v>287</v>
      </c>
      <c r="Q87" s="127" t="s">
        <v>318</v>
      </c>
      <c r="R87" s="30"/>
      <c r="S87" s="127" t="str">
        <f>'Data base'!AG9</f>
        <v>- (27 - 33)</v>
      </c>
      <c r="T87" s="134"/>
      <c r="U87" s="138" t="s">
        <v>389</v>
      </c>
      <c r="V87" s="127" t="s">
        <v>287</v>
      </c>
      <c r="W87" s="127" t="s">
        <v>318</v>
      </c>
      <c r="X87" s="30"/>
      <c r="Y87" s="59" t="str">
        <f>'Data base'!AP9</f>
        <v xml:space="preserve">x </v>
      </c>
      <c r="Z87" s="134"/>
      <c r="AA87" s="127" t="s">
        <v>389</v>
      </c>
      <c r="AB87" s="127" t="s">
        <v>287</v>
      </c>
      <c r="AC87" s="127" t="s">
        <v>318</v>
      </c>
      <c r="AD87" s="30"/>
      <c r="AE87" s="208">
        <f>'Data base'!AY9</f>
        <v>0</v>
      </c>
      <c r="AF87" s="134"/>
      <c r="AG87" s="127" t="s">
        <v>389</v>
      </c>
      <c r="AH87" s="171" t="s">
        <v>287</v>
      </c>
      <c r="AI87" s="127" t="s">
        <v>318</v>
      </c>
      <c r="AJ87" s="30"/>
      <c r="AK87" s="99">
        <f>'Data base'!BI9</f>
        <v>0</v>
      </c>
      <c r="AL87" s="134"/>
      <c r="AM87" s="127" t="s">
        <v>389</v>
      </c>
      <c r="AN87" s="171" t="s">
        <v>287</v>
      </c>
      <c r="AO87" s="127" t="s">
        <v>318</v>
      </c>
    </row>
    <row r="88" spans="1:46" x14ac:dyDescent="0.3">
      <c r="D88" s="30" t="s">
        <v>436</v>
      </c>
      <c r="E88" s="30"/>
      <c r="F88" s="139"/>
      <c r="G88" s="97">
        <f>'Data base'!N9</f>
        <v>6.1538461538461542E-2</v>
      </c>
      <c r="H88" s="127" t="s">
        <v>448</v>
      </c>
      <c r="I88" s="127" t="s">
        <v>449</v>
      </c>
      <c r="J88" s="138" t="s">
        <v>1042</v>
      </c>
      <c r="K88" s="127" t="s">
        <v>493</v>
      </c>
      <c r="L88" s="30"/>
      <c r="M88" s="217">
        <f>'Data base'!W9</f>
        <v>4.4444444444444446E-2</v>
      </c>
      <c r="N88" s="127" t="s">
        <v>448</v>
      </c>
      <c r="O88" s="127" t="s">
        <v>449</v>
      </c>
      <c r="P88" s="171" t="s">
        <v>1050</v>
      </c>
      <c r="Q88" s="127" t="s">
        <v>493</v>
      </c>
      <c r="R88" s="30"/>
      <c r="S88" s="97">
        <f>'Data base'!AF9</f>
        <v>0.13636363636363635</v>
      </c>
      <c r="T88" s="127" t="s">
        <v>448</v>
      </c>
      <c r="U88" s="171" t="s">
        <v>1049</v>
      </c>
      <c r="V88" s="127" t="s">
        <v>450</v>
      </c>
      <c r="W88" s="127" t="s">
        <v>493</v>
      </c>
      <c r="X88" s="30"/>
      <c r="Y88" s="97">
        <f>'Data base'!AO9</f>
        <v>0.03</v>
      </c>
      <c r="Z88" s="127" t="s">
        <v>448</v>
      </c>
      <c r="AA88" s="127" t="s">
        <v>449</v>
      </c>
      <c r="AB88" s="171" t="s">
        <v>1050</v>
      </c>
      <c r="AC88" s="127" t="s">
        <v>493</v>
      </c>
      <c r="AD88" s="30"/>
      <c r="AE88" s="96">
        <f>'Data base'!AX9</f>
        <v>0.06</v>
      </c>
      <c r="AF88" s="127" t="s">
        <v>448</v>
      </c>
      <c r="AG88" s="127" t="s">
        <v>449</v>
      </c>
      <c r="AH88" s="171" t="s">
        <v>1050</v>
      </c>
      <c r="AI88" s="127" t="s">
        <v>493</v>
      </c>
      <c r="AJ88" s="30"/>
      <c r="AK88" s="96">
        <f>'Data base'!BH9</f>
        <v>7.6923076923076927E-2</v>
      </c>
      <c r="AL88" s="127" t="s">
        <v>448</v>
      </c>
      <c r="AM88" s="127" t="s">
        <v>449</v>
      </c>
      <c r="AN88" s="171" t="s">
        <v>1050</v>
      </c>
      <c r="AO88" s="127" t="s">
        <v>493</v>
      </c>
    </row>
    <row r="89" spans="1:46" x14ac:dyDescent="0.3">
      <c r="D89" s="30" t="s">
        <v>437</v>
      </c>
      <c r="E89" s="30"/>
      <c r="F89" s="140">
        <f>'Data base'!E9</f>
        <v>9</v>
      </c>
      <c r="G89" s="127">
        <f>$F89</f>
        <v>9</v>
      </c>
      <c r="H89" s="127" t="s">
        <v>451</v>
      </c>
      <c r="I89" s="138" t="s">
        <v>548</v>
      </c>
      <c r="J89" s="135" t="s">
        <v>453</v>
      </c>
      <c r="K89" s="127" t="s">
        <v>370</v>
      </c>
      <c r="L89" s="30"/>
      <c r="M89" s="172">
        <f>$F89</f>
        <v>9</v>
      </c>
      <c r="N89" s="127" t="s">
        <v>451</v>
      </c>
      <c r="O89" s="171" t="s">
        <v>548</v>
      </c>
      <c r="P89" s="135" t="s">
        <v>453</v>
      </c>
      <c r="Q89" s="127" t="s">
        <v>370</v>
      </c>
      <c r="R89" s="30"/>
      <c r="S89" s="127">
        <f>$F89</f>
        <v>9</v>
      </c>
      <c r="T89" s="127" t="s">
        <v>451</v>
      </c>
      <c r="U89" s="171" t="s">
        <v>548</v>
      </c>
      <c r="V89" s="135" t="s">
        <v>453</v>
      </c>
      <c r="W89" s="127" t="s">
        <v>370</v>
      </c>
      <c r="X89" s="30"/>
      <c r="Y89" s="208">
        <f>$F89</f>
        <v>9</v>
      </c>
      <c r="Z89" s="127" t="s">
        <v>451</v>
      </c>
      <c r="AA89" s="171" t="s">
        <v>548</v>
      </c>
      <c r="AB89" s="135" t="s">
        <v>453</v>
      </c>
      <c r="AC89" s="127" t="s">
        <v>370</v>
      </c>
      <c r="AD89" s="30"/>
      <c r="AE89" s="208">
        <f>$F89</f>
        <v>9</v>
      </c>
      <c r="AF89" s="127" t="s">
        <v>451</v>
      </c>
      <c r="AG89" s="171" t="s">
        <v>548</v>
      </c>
      <c r="AH89" s="135" t="s">
        <v>453</v>
      </c>
      <c r="AI89" s="127" t="s">
        <v>370</v>
      </c>
      <c r="AJ89" s="30"/>
      <c r="AK89" s="208">
        <f>$F89</f>
        <v>9</v>
      </c>
      <c r="AL89" s="127" t="s">
        <v>451</v>
      </c>
      <c r="AM89" s="171" t="s">
        <v>548</v>
      </c>
      <c r="AN89" s="135" t="s">
        <v>453</v>
      </c>
      <c r="AO89" s="127" t="s">
        <v>370</v>
      </c>
    </row>
    <row r="90" spans="1:46" x14ac:dyDescent="0.3">
      <c r="D90" s="30" t="s">
        <v>561</v>
      </c>
      <c r="E90" s="30"/>
      <c r="F90" s="139"/>
      <c r="G90" s="127">
        <f>'Data base'!L9</f>
        <v>650</v>
      </c>
      <c r="H90" s="127"/>
      <c r="I90" s="127"/>
      <c r="J90" s="135"/>
      <c r="K90" s="127"/>
      <c r="L90" s="194"/>
      <c r="M90" s="299">
        <f>'Data base'!U9</f>
        <v>900</v>
      </c>
      <c r="N90" s="299"/>
      <c r="O90" s="299"/>
      <c r="P90" s="365"/>
      <c r="Q90" s="299"/>
      <c r="R90" s="300"/>
      <c r="S90" s="299">
        <f>'Data base'!AD9</f>
        <v>2200</v>
      </c>
      <c r="T90" s="299">
        <v>2</v>
      </c>
      <c r="U90" s="299">
        <v>4</v>
      </c>
      <c r="V90" s="299">
        <v>1</v>
      </c>
      <c r="W90" s="299">
        <v>1</v>
      </c>
      <c r="X90" s="300">
        <f>T90*4+U90*3+V90*2+W90</f>
        <v>23</v>
      </c>
      <c r="Y90" s="300">
        <f>'Data base'!AM9</f>
        <v>2000</v>
      </c>
      <c r="Z90" s="299"/>
      <c r="AA90" s="299"/>
      <c r="AB90" s="299"/>
      <c r="AC90" s="299"/>
      <c r="AD90" s="300"/>
      <c r="AE90" s="299">
        <f>'Data base'!AV9</f>
        <v>1000</v>
      </c>
      <c r="AF90" s="300"/>
      <c r="AG90" s="300"/>
      <c r="AH90" s="300"/>
      <c r="AI90" s="300"/>
      <c r="AJ90" s="300"/>
      <c r="AK90" s="299">
        <f>'Data base'!BF9</f>
        <v>5200</v>
      </c>
      <c r="AL90" s="300"/>
      <c r="AM90" s="300"/>
      <c r="AN90" s="300"/>
      <c r="AO90" s="300"/>
      <c r="AP90" s="300"/>
      <c r="AQ90" s="300"/>
      <c r="AR90" s="300"/>
      <c r="AS90" s="300"/>
      <c r="AT90" s="300"/>
    </row>
    <row r="91" spans="1:46" x14ac:dyDescent="0.3">
      <c r="D91" s="30" t="s">
        <v>1039</v>
      </c>
      <c r="E91" s="30"/>
      <c r="F91" s="139"/>
      <c r="G91" s="125" t="str">
        <f>Protection!E9</f>
        <v>Breeding</v>
      </c>
      <c r="H91" s="30"/>
      <c r="I91" s="30"/>
      <c r="J91" s="30"/>
      <c r="K91" s="30"/>
      <c r="L91" s="30"/>
      <c r="M91" s="205" t="str">
        <f>Protection!F9</f>
        <v>*** all nests of wild birds)</v>
      </c>
      <c r="N91" s="30"/>
      <c r="O91" s="30"/>
      <c r="P91" s="30"/>
      <c r="Q91" s="30"/>
      <c r="R91" s="30"/>
      <c r="S91" s="30">
        <f>Protection!G9</f>
        <v>0</v>
      </c>
      <c r="T91" s="30"/>
      <c r="U91" s="30"/>
      <c r="V91" s="30"/>
      <c r="W91" s="30"/>
      <c r="X91" s="30"/>
      <c r="Y91" s="194">
        <f>Protection!H9</f>
        <v>0</v>
      </c>
      <c r="Z91" s="30"/>
      <c r="AA91" s="30"/>
      <c r="AB91" s="30"/>
      <c r="AC91" s="30"/>
      <c r="AD91" s="30"/>
      <c r="AE91" s="208">
        <f>Protection!I9</f>
        <v>0</v>
      </c>
      <c r="AF91" s="30"/>
      <c r="AG91" s="30"/>
      <c r="AH91" s="30"/>
      <c r="AI91" s="30"/>
      <c r="AJ91" s="30"/>
      <c r="AK91" s="208" t="str">
        <f>Protection!J9</f>
        <v>Yes</v>
      </c>
      <c r="AL91" s="30"/>
      <c r="AM91" s="30"/>
      <c r="AN91" s="30"/>
      <c r="AO91" s="30"/>
    </row>
    <row r="92" spans="1:46" x14ac:dyDescent="0.3">
      <c r="D92" s="30" t="s">
        <v>1038</v>
      </c>
      <c r="E92" s="30"/>
      <c r="F92" s="139"/>
      <c r="G92" s="125" t="str">
        <f>Protection!K9</f>
        <v>none</v>
      </c>
      <c r="H92" s="30"/>
      <c r="I92" s="30"/>
      <c r="J92" s="30"/>
      <c r="K92" s="30"/>
      <c r="L92" s="30"/>
      <c r="M92" s="172">
        <f>Protection!L9</f>
        <v>0</v>
      </c>
      <c r="N92" s="30"/>
      <c r="O92" s="30"/>
      <c r="P92" s="30"/>
      <c r="Q92" s="30"/>
      <c r="R92" s="30"/>
      <c r="S92" s="30" t="str">
        <f>Protection!M9</f>
        <v>none</v>
      </c>
      <c r="T92" s="30"/>
      <c r="U92" s="30"/>
      <c r="V92" s="30"/>
      <c r="W92" s="30"/>
      <c r="X92" s="30"/>
      <c r="Y92" s="194">
        <f>Protection!N9</f>
        <v>0</v>
      </c>
      <c r="Z92" s="30"/>
      <c r="AA92" s="30"/>
      <c r="AB92" s="30"/>
      <c r="AC92" s="30"/>
      <c r="AD92" s="30"/>
      <c r="AE92" s="208">
        <f>Protection!O9</f>
        <v>0</v>
      </c>
      <c r="AF92" s="30"/>
      <c r="AG92" s="30"/>
      <c r="AH92" s="30"/>
      <c r="AI92" s="30"/>
      <c r="AJ92" s="30"/>
      <c r="AK92" s="225">
        <f>Protection!P9</f>
        <v>300</v>
      </c>
      <c r="AL92" s="30"/>
      <c r="AM92" s="30"/>
      <c r="AN92" s="30"/>
      <c r="AO92" s="30"/>
    </row>
    <row r="94" spans="1:46" x14ac:dyDescent="0.3">
      <c r="A94" s="194">
        <v>10</v>
      </c>
      <c r="B94" s="39" t="str">
        <f>'Data base'!C10</f>
        <v>Milvus migrans</v>
      </c>
      <c r="C94" s="29" t="str">
        <f>'Data base'!D10</f>
        <v>Black Kite</v>
      </c>
      <c r="D94" s="65" t="s">
        <v>438</v>
      </c>
      <c r="E94" s="65"/>
      <c r="F94" s="131"/>
      <c r="G94" s="138" t="s">
        <v>456</v>
      </c>
      <c r="H94" s="131" t="s">
        <v>439</v>
      </c>
      <c r="I94" s="131" t="s">
        <v>381</v>
      </c>
      <c r="J94" s="131" t="s">
        <v>861</v>
      </c>
      <c r="K94" s="131" t="s">
        <v>860</v>
      </c>
      <c r="L94" s="30"/>
      <c r="N94" s="131" t="s">
        <v>439</v>
      </c>
      <c r="O94" s="131" t="s">
        <v>381</v>
      </c>
      <c r="P94" s="131" t="s">
        <v>861</v>
      </c>
      <c r="Q94" s="131" t="s">
        <v>860</v>
      </c>
      <c r="R94" s="30"/>
      <c r="S94" s="30"/>
      <c r="T94" s="131" t="s">
        <v>439</v>
      </c>
      <c r="U94" s="131" t="s">
        <v>381</v>
      </c>
      <c r="V94" s="131" t="s">
        <v>861</v>
      </c>
      <c r="W94" s="131" t="s">
        <v>860</v>
      </c>
      <c r="X94" s="30"/>
      <c r="Y94" s="30"/>
      <c r="Z94" s="131" t="s">
        <v>439</v>
      </c>
      <c r="AA94" s="131" t="s">
        <v>381</v>
      </c>
      <c r="AB94" s="131" t="s">
        <v>861</v>
      </c>
      <c r="AC94" s="131" t="s">
        <v>860</v>
      </c>
      <c r="AD94" s="30"/>
      <c r="AE94" s="30"/>
      <c r="AF94" s="131" t="s">
        <v>439</v>
      </c>
      <c r="AG94" s="131" t="s">
        <v>381</v>
      </c>
      <c r="AH94" s="131" t="s">
        <v>861</v>
      </c>
      <c r="AI94" s="131" t="s">
        <v>860</v>
      </c>
      <c r="AJ94" s="30"/>
      <c r="AK94" s="30"/>
      <c r="AL94" s="131" t="s">
        <v>439</v>
      </c>
      <c r="AM94" s="131" t="s">
        <v>381</v>
      </c>
      <c r="AN94" s="131" t="s">
        <v>861</v>
      </c>
      <c r="AO94" s="131" t="s">
        <v>860</v>
      </c>
    </row>
    <row r="95" spans="1:46" x14ac:dyDescent="0.3">
      <c r="D95" s="130" t="s">
        <v>432</v>
      </c>
      <c r="E95" s="130"/>
      <c r="F95" s="141">
        <f>'Data base'!G10</f>
        <v>3</v>
      </c>
      <c r="G95" s="127">
        <f>$F95</f>
        <v>3</v>
      </c>
      <c r="H95" s="132">
        <v>1</v>
      </c>
      <c r="I95" s="132">
        <v>2</v>
      </c>
      <c r="J95" s="142">
        <v>3</v>
      </c>
      <c r="K95" s="132" t="s">
        <v>440</v>
      </c>
      <c r="L95" s="30"/>
      <c r="M95" s="127">
        <f>$F95</f>
        <v>3</v>
      </c>
      <c r="N95" s="132">
        <v>1</v>
      </c>
      <c r="O95" s="132">
        <v>2</v>
      </c>
      <c r="P95" s="142">
        <v>3</v>
      </c>
      <c r="Q95" s="132" t="s">
        <v>440</v>
      </c>
      <c r="R95" s="30"/>
      <c r="S95" s="127">
        <f>$F95</f>
        <v>3</v>
      </c>
      <c r="T95" s="132">
        <v>1</v>
      </c>
      <c r="U95" s="132">
        <v>2</v>
      </c>
      <c r="V95" s="142">
        <v>3</v>
      </c>
      <c r="W95" s="132" t="s">
        <v>440</v>
      </c>
      <c r="X95" s="30"/>
      <c r="Y95" s="127">
        <f>$F95</f>
        <v>3</v>
      </c>
      <c r="Z95" s="132">
        <v>1</v>
      </c>
      <c r="AA95" s="132">
        <v>2</v>
      </c>
      <c r="AB95" s="142">
        <v>3</v>
      </c>
      <c r="AC95" s="132" t="s">
        <v>440</v>
      </c>
      <c r="AD95" s="30"/>
      <c r="AE95" s="127">
        <f>$F95</f>
        <v>3</v>
      </c>
      <c r="AF95" s="132">
        <v>1</v>
      </c>
      <c r="AG95" s="132">
        <v>2</v>
      </c>
      <c r="AH95" s="142">
        <v>3</v>
      </c>
      <c r="AI95" s="132" t="s">
        <v>440</v>
      </c>
      <c r="AJ95" s="30"/>
      <c r="AK95" s="127">
        <f>$F95</f>
        <v>3</v>
      </c>
      <c r="AL95" s="132">
        <v>1</v>
      </c>
      <c r="AM95" s="132">
        <v>2</v>
      </c>
      <c r="AN95" s="142">
        <v>3</v>
      </c>
      <c r="AO95" s="132" t="s">
        <v>440</v>
      </c>
    </row>
    <row r="96" spans="1:46" x14ac:dyDescent="0.3">
      <c r="D96" s="31" t="s">
        <v>435</v>
      </c>
      <c r="E96" s="30"/>
      <c r="F96" s="140" t="str">
        <f>'Data base'!J10</f>
        <v>x</v>
      </c>
      <c r="G96" s="127" t="str">
        <f>$F96</f>
        <v>x</v>
      </c>
      <c r="H96" s="127" t="s">
        <v>389</v>
      </c>
      <c r="I96" s="127" t="s">
        <v>404</v>
      </c>
      <c r="J96" s="127" t="s">
        <v>446</v>
      </c>
      <c r="K96" s="127" t="s">
        <v>447</v>
      </c>
      <c r="L96" s="30"/>
      <c r="M96" s="127" t="str">
        <f>$F96</f>
        <v>x</v>
      </c>
      <c r="N96" s="127" t="s">
        <v>389</v>
      </c>
      <c r="O96" s="127" t="s">
        <v>404</v>
      </c>
      <c r="P96" s="171" t="s">
        <v>446</v>
      </c>
      <c r="Q96" s="127" t="s">
        <v>447</v>
      </c>
      <c r="R96" s="30"/>
      <c r="S96" s="127" t="str">
        <f>$F96</f>
        <v>x</v>
      </c>
      <c r="T96" s="127" t="s">
        <v>389</v>
      </c>
      <c r="U96" s="127" t="s">
        <v>404</v>
      </c>
      <c r="V96" s="138" t="s">
        <v>446</v>
      </c>
      <c r="W96" s="127" t="s">
        <v>447</v>
      </c>
      <c r="X96" s="30"/>
      <c r="Y96" s="127" t="str">
        <f>$F96</f>
        <v>x</v>
      </c>
      <c r="Z96" s="127" t="s">
        <v>389</v>
      </c>
      <c r="AA96" s="127" t="s">
        <v>404</v>
      </c>
      <c r="AB96" s="171" t="s">
        <v>446</v>
      </c>
      <c r="AC96" s="127" t="s">
        <v>447</v>
      </c>
      <c r="AD96" s="30"/>
      <c r="AE96" s="127" t="str">
        <f>$F96</f>
        <v>x</v>
      </c>
      <c r="AF96" s="171" t="s">
        <v>389</v>
      </c>
      <c r="AG96" s="127" t="s">
        <v>404</v>
      </c>
      <c r="AH96" s="127" t="s">
        <v>446</v>
      </c>
      <c r="AI96" s="127" t="s">
        <v>447</v>
      </c>
      <c r="AJ96" s="30"/>
      <c r="AK96" s="127" t="str">
        <f>$F96</f>
        <v>x</v>
      </c>
      <c r="AL96" s="127" t="s">
        <v>389</v>
      </c>
      <c r="AM96" s="127" t="s">
        <v>404</v>
      </c>
      <c r="AN96" s="171" t="s">
        <v>446</v>
      </c>
      <c r="AO96" s="127" t="s">
        <v>447</v>
      </c>
    </row>
    <row r="97" spans="1:41" s="30" customFormat="1" x14ac:dyDescent="0.3">
      <c r="A97" s="194"/>
      <c r="B97" s="3"/>
      <c r="D97" s="31" t="s">
        <v>601</v>
      </c>
      <c r="F97" s="139"/>
      <c r="G97" s="97">
        <f>'Data base'!S10</f>
        <v>0</v>
      </c>
      <c r="H97" s="208" t="s">
        <v>640</v>
      </c>
      <c r="I97" s="208" t="s">
        <v>1058</v>
      </c>
      <c r="J97" s="208" t="s">
        <v>1057</v>
      </c>
      <c r="K97" s="208" t="s">
        <v>1054</v>
      </c>
      <c r="M97" s="97">
        <f>'Data base'!AB10</f>
        <v>9.772733704784646E-4</v>
      </c>
      <c r="N97" s="208" t="s">
        <v>640</v>
      </c>
      <c r="O97" s="208" t="s">
        <v>1058</v>
      </c>
      <c r="P97" s="208" t="s">
        <v>1057</v>
      </c>
      <c r="Q97" s="171" t="s">
        <v>1054</v>
      </c>
      <c r="R97" s="194"/>
      <c r="S97" s="97">
        <f>'Data base'!AK10</f>
        <v>0</v>
      </c>
      <c r="T97" s="208" t="s">
        <v>640</v>
      </c>
      <c r="U97" s="208" t="s">
        <v>1058</v>
      </c>
      <c r="V97" s="208" t="s">
        <v>1057</v>
      </c>
      <c r="W97" s="171" t="s">
        <v>1054</v>
      </c>
      <c r="X97" s="194"/>
      <c r="Y97" s="97">
        <f>'Data base'!AT10</f>
        <v>6.8432891049559537E-4</v>
      </c>
      <c r="Z97" s="208" t="s">
        <v>640</v>
      </c>
      <c r="AA97" s="208" t="s">
        <v>1058</v>
      </c>
      <c r="AB97" s="208" t="s">
        <v>1057</v>
      </c>
      <c r="AC97" s="171" t="s">
        <v>1054</v>
      </c>
      <c r="AD97" s="194"/>
      <c r="AE97" s="97">
        <f>'Data base'!BC10</f>
        <v>6.7687779479326193E-2</v>
      </c>
      <c r="AF97" s="208" t="s">
        <v>640</v>
      </c>
      <c r="AG97" s="208" t="s">
        <v>1058</v>
      </c>
      <c r="AH97" s="208" t="s">
        <v>1057</v>
      </c>
      <c r="AI97" s="171" t="s">
        <v>1054</v>
      </c>
      <c r="AJ97" s="194"/>
      <c r="AK97" s="97">
        <f>'Data base'!BM10</f>
        <v>9.8158140774381252E-5</v>
      </c>
      <c r="AL97" s="208" t="s">
        <v>640</v>
      </c>
      <c r="AM97" s="208" t="s">
        <v>1058</v>
      </c>
      <c r="AN97" s="208" t="s">
        <v>1057</v>
      </c>
      <c r="AO97" s="171" t="s">
        <v>1054</v>
      </c>
    </row>
    <row r="98" spans="1:41" x14ac:dyDescent="0.3">
      <c r="D98" s="31" t="s">
        <v>433</v>
      </c>
      <c r="E98" s="133" t="s">
        <v>441</v>
      </c>
      <c r="F98" s="139"/>
      <c r="H98" s="127" t="s">
        <v>442</v>
      </c>
      <c r="I98" s="127" t="s">
        <v>443</v>
      </c>
      <c r="J98" s="127" t="s">
        <v>444</v>
      </c>
      <c r="K98" s="127" t="s">
        <v>445</v>
      </c>
      <c r="L98" s="30"/>
      <c r="M98" s="172" t="str">
        <f>'Data base'!T10</f>
        <v>CR</v>
      </c>
      <c r="N98" s="171" t="s">
        <v>442</v>
      </c>
      <c r="O98" s="127" t="s">
        <v>443</v>
      </c>
      <c r="P98" s="127" t="s">
        <v>444</v>
      </c>
      <c r="Q98" s="127" t="s">
        <v>445</v>
      </c>
      <c r="R98" s="30"/>
      <c r="S98" s="127" t="str">
        <f>'Data base'!AC10</f>
        <v>CR</v>
      </c>
      <c r="T98" s="138" t="s">
        <v>442</v>
      </c>
      <c r="U98" s="127" t="s">
        <v>443</v>
      </c>
      <c r="V98" s="127" t="s">
        <v>444</v>
      </c>
      <c r="W98" s="127" t="s">
        <v>445</v>
      </c>
      <c r="X98" s="30"/>
      <c r="Y98" s="208">
        <f>'Data base'!AL10</f>
        <v>2</v>
      </c>
      <c r="Z98" s="127" t="s">
        <v>442</v>
      </c>
      <c r="AA98" s="171" t="s">
        <v>443</v>
      </c>
      <c r="AB98" s="127" t="s">
        <v>444</v>
      </c>
      <c r="AC98" s="127" t="s">
        <v>445</v>
      </c>
      <c r="AD98" s="30"/>
      <c r="AE98" s="208" t="str">
        <f>'Data base'!AU10</f>
        <v>2 (V)</v>
      </c>
      <c r="AF98" s="127" t="s">
        <v>442</v>
      </c>
      <c r="AG98" s="171" t="s">
        <v>443</v>
      </c>
      <c r="AH98" s="127" t="s">
        <v>444</v>
      </c>
      <c r="AI98" s="127" t="s">
        <v>445</v>
      </c>
      <c r="AJ98" s="30"/>
      <c r="AK98" s="208" t="str">
        <f>'Data base'!BD10</f>
        <v>EN</v>
      </c>
      <c r="AL98" s="127" t="s">
        <v>442</v>
      </c>
      <c r="AM98" s="171" t="s">
        <v>443</v>
      </c>
      <c r="AN98" s="127" t="s">
        <v>444</v>
      </c>
      <c r="AO98" s="127" t="s">
        <v>445</v>
      </c>
    </row>
    <row r="99" spans="1:41" x14ac:dyDescent="0.3">
      <c r="D99" s="264" t="s">
        <v>434</v>
      </c>
      <c r="E99" s="30" t="s">
        <v>384</v>
      </c>
      <c r="F99" s="139"/>
      <c r="H99" s="127" t="s">
        <v>389</v>
      </c>
      <c r="I99" s="127" t="s">
        <v>404</v>
      </c>
      <c r="J99" s="127" t="s">
        <v>287</v>
      </c>
      <c r="K99" s="127" t="s">
        <v>318</v>
      </c>
      <c r="L99" s="30"/>
      <c r="M99" s="158" t="str">
        <f>'Data base'!X10</f>
        <v xml:space="preserve"> + (50 - 50)</v>
      </c>
      <c r="N99" s="127" t="s">
        <v>389</v>
      </c>
      <c r="O99" s="127" t="s">
        <v>404</v>
      </c>
      <c r="P99" s="127" t="s">
        <v>287</v>
      </c>
      <c r="Q99" s="171" t="s">
        <v>318</v>
      </c>
      <c r="R99" s="30"/>
      <c r="S99" s="204" t="str">
        <f>'Data base'!AH10</f>
        <v xml:space="preserve"> + (750 - 850)</v>
      </c>
      <c r="T99" s="127" t="s">
        <v>389</v>
      </c>
      <c r="U99" s="127" t="s">
        <v>404</v>
      </c>
      <c r="V99" s="127" t="s">
        <v>287</v>
      </c>
      <c r="W99" s="138" t="s">
        <v>318</v>
      </c>
      <c r="X99" s="30"/>
      <c r="Y99" s="99">
        <f>'Data base'!AQ10</f>
        <v>0</v>
      </c>
      <c r="Z99" s="127" t="s">
        <v>389</v>
      </c>
      <c r="AA99" s="127" t="s">
        <v>404</v>
      </c>
      <c r="AB99" s="171" t="s">
        <v>287</v>
      </c>
      <c r="AC99" s="127" t="s">
        <v>318</v>
      </c>
      <c r="AD99" s="30"/>
      <c r="AE99" s="208" t="str">
        <f>'Data base'!AZ10</f>
        <v xml:space="preserve"> - (40 - 50)</v>
      </c>
      <c r="AF99" s="171" t="s">
        <v>389</v>
      </c>
      <c r="AG99" s="127" t="s">
        <v>404</v>
      </c>
      <c r="AH99" s="127" t="s">
        <v>287</v>
      </c>
      <c r="AI99" s="127" t="s">
        <v>318</v>
      </c>
      <c r="AJ99" s="30"/>
      <c r="AK99" s="99" t="str">
        <f>'Data base'!BJ10</f>
        <v xml:space="preserve"> + (500 - 700)</v>
      </c>
      <c r="AL99" s="127" t="s">
        <v>389</v>
      </c>
      <c r="AM99" s="127" t="s">
        <v>404</v>
      </c>
      <c r="AN99" s="127" t="s">
        <v>287</v>
      </c>
      <c r="AO99" s="171" t="s">
        <v>318</v>
      </c>
    </row>
    <row r="100" spans="1:41" x14ac:dyDescent="0.3">
      <c r="D100" s="264"/>
      <c r="E100" s="30" t="s">
        <v>383</v>
      </c>
      <c r="F100" s="139"/>
      <c r="H100" s="134"/>
      <c r="I100" s="127" t="s">
        <v>389</v>
      </c>
      <c r="J100" s="127" t="s">
        <v>287</v>
      </c>
      <c r="K100" s="127" t="s">
        <v>318</v>
      </c>
      <c r="L100" s="30"/>
      <c r="M100" s="218" t="str">
        <f>'Data base'!Y10</f>
        <v xml:space="preserve"> + (500 - 700)</v>
      </c>
      <c r="N100" s="134"/>
      <c r="O100" s="127" t="s">
        <v>389</v>
      </c>
      <c r="P100" s="127" t="s">
        <v>287</v>
      </c>
      <c r="Q100" s="171" t="s">
        <v>318</v>
      </c>
      <c r="R100" s="30"/>
      <c r="S100" s="127" t="str">
        <f>'Data base'!AG10</f>
        <v>+ (70 - 90)</v>
      </c>
      <c r="T100" s="134"/>
      <c r="U100" s="127" t="s">
        <v>389</v>
      </c>
      <c r="V100" s="127" t="s">
        <v>287</v>
      </c>
      <c r="W100" s="138" t="s">
        <v>318</v>
      </c>
      <c r="X100" s="30"/>
      <c r="Y100" s="97" t="str">
        <f>'Data base'!AP10</f>
        <v>-</v>
      </c>
      <c r="Z100" s="134"/>
      <c r="AA100" s="127" t="s">
        <v>389</v>
      </c>
      <c r="AB100" s="127" t="s">
        <v>287</v>
      </c>
      <c r="AC100" s="127" t="s">
        <v>318</v>
      </c>
      <c r="AD100" s="30"/>
      <c r="AE100" s="208" t="str">
        <f>'Data base'!AY10</f>
        <v xml:space="preserve"> - (20 - 40)</v>
      </c>
      <c r="AF100" s="134"/>
      <c r="AG100" s="171" t="s">
        <v>389</v>
      </c>
      <c r="AH100" s="127" t="s">
        <v>287</v>
      </c>
      <c r="AI100" s="127" t="s">
        <v>318</v>
      </c>
      <c r="AJ100" s="30"/>
      <c r="AK100" s="99" t="str">
        <f>'Data base'!BI10</f>
        <v xml:space="preserve"> + (50 - 50)</v>
      </c>
      <c r="AL100" s="134"/>
      <c r="AM100" s="127" t="s">
        <v>389</v>
      </c>
      <c r="AN100" s="127" t="s">
        <v>287</v>
      </c>
      <c r="AO100" s="171" t="s">
        <v>318</v>
      </c>
    </row>
    <row r="101" spans="1:41" x14ac:dyDescent="0.3">
      <c r="D101" s="30" t="s">
        <v>436</v>
      </c>
      <c r="E101" s="30"/>
      <c r="F101" s="139"/>
      <c r="H101" s="127" t="s">
        <v>448</v>
      </c>
      <c r="I101" s="127" t="s">
        <v>449</v>
      </c>
      <c r="J101" s="127" t="s">
        <v>450</v>
      </c>
      <c r="K101" s="127" t="s">
        <v>493</v>
      </c>
      <c r="L101" s="30"/>
      <c r="M101" s="158">
        <f>'Data base'!W10</f>
        <v>4</v>
      </c>
      <c r="N101" s="171" t="s">
        <v>1040</v>
      </c>
      <c r="O101" s="127" t="s">
        <v>449</v>
      </c>
      <c r="P101" s="127" t="s">
        <v>450</v>
      </c>
      <c r="Q101" s="127" t="s">
        <v>493</v>
      </c>
      <c r="R101" s="30"/>
      <c r="S101" s="127">
        <f>'Data base'!AF10</f>
        <v>20</v>
      </c>
      <c r="T101" s="171" t="s">
        <v>1040</v>
      </c>
      <c r="U101" s="127" t="s">
        <v>449</v>
      </c>
      <c r="V101" s="127" t="s">
        <v>450</v>
      </c>
      <c r="W101" s="127" t="s">
        <v>493</v>
      </c>
      <c r="X101" s="30"/>
      <c r="Y101" s="97">
        <f>'Data base'!AO10</f>
        <v>3</v>
      </c>
      <c r="Z101" s="171" t="s">
        <v>1040</v>
      </c>
      <c r="AA101" s="127" t="s">
        <v>449</v>
      </c>
      <c r="AB101" s="127" t="s">
        <v>450</v>
      </c>
      <c r="AC101" s="127" t="s">
        <v>493</v>
      </c>
      <c r="AD101" s="30"/>
      <c r="AE101" s="96">
        <f>'Data base'!AX10</f>
        <v>1.5</v>
      </c>
      <c r="AF101" s="171" t="s">
        <v>1040</v>
      </c>
      <c r="AG101" s="127" t="s">
        <v>449</v>
      </c>
      <c r="AH101" s="127" t="s">
        <v>450</v>
      </c>
      <c r="AI101" s="127" t="s">
        <v>493</v>
      </c>
      <c r="AJ101" s="30"/>
      <c r="AK101" s="96">
        <f>'Data base'!BH10</f>
        <v>40</v>
      </c>
      <c r="AL101" s="171" t="s">
        <v>1040</v>
      </c>
      <c r="AM101" s="127" t="s">
        <v>449</v>
      </c>
      <c r="AN101" s="127" t="s">
        <v>450</v>
      </c>
      <c r="AO101" s="127" t="s">
        <v>493</v>
      </c>
    </row>
    <row r="102" spans="1:41" x14ac:dyDescent="0.3">
      <c r="D102" s="30" t="s">
        <v>437</v>
      </c>
      <c r="E102" s="30"/>
      <c r="F102" s="140">
        <f>'Data base'!E10</f>
        <v>6</v>
      </c>
      <c r="G102" s="127">
        <f>$F102</f>
        <v>6</v>
      </c>
      <c r="H102" s="127" t="s">
        <v>451</v>
      </c>
      <c r="I102" s="138" t="s">
        <v>548</v>
      </c>
      <c r="J102" s="135" t="s">
        <v>453</v>
      </c>
      <c r="K102" s="127" t="s">
        <v>370</v>
      </c>
      <c r="L102" s="30"/>
      <c r="M102" s="172">
        <f>$F102</f>
        <v>6</v>
      </c>
      <c r="N102" s="127" t="s">
        <v>451</v>
      </c>
      <c r="O102" s="171" t="s">
        <v>548</v>
      </c>
      <c r="P102" s="135" t="s">
        <v>453</v>
      </c>
      <c r="Q102" s="127" t="s">
        <v>370</v>
      </c>
      <c r="R102" s="30"/>
      <c r="S102" s="127">
        <f>$F102</f>
        <v>6</v>
      </c>
      <c r="T102" s="127" t="s">
        <v>451</v>
      </c>
      <c r="U102" s="171" t="s">
        <v>548</v>
      </c>
      <c r="V102" s="135" t="s">
        <v>453</v>
      </c>
      <c r="W102" s="127" t="s">
        <v>370</v>
      </c>
      <c r="X102" s="30"/>
      <c r="Y102" s="208">
        <f>$F102</f>
        <v>6</v>
      </c>
      <c r="Z102" s="127" t="s">
        <v>451</v>
      </c>
      <c r="AA102" s="171" t="s">
        <v>548</v>
      </c>
      <c r="AB102" s="135" t="s">
        <v>453</v>
      </c>
      <c r="AC102" s="127" t="s">
        <v>370</v>
      </c>
      <c r="AD102" s="30"/>
      <c r="AE102" s="208">
        <f>$F102</f>
        <v>6</v>
      </c>
      <c r="AF102" s="127" t="s">
        <v>451</v>
      </c>
      <c r="AG102" s="171" t="s">
        <v>548</v>
      </c>
      <c r="AH102" s="135" t="s">
        <v>453</v>
      </c>
      <c r="AI102" s="127" t="s">
        <v>370</v>
      </c>
      <c r="AJ102" s="30"/>
      <c r="AK102" s="208">
        <f>$F102</f>
        <v>6</v>
      </c>
      <c r="AL102" s="127" t="s">
        <v>451</v>
      </c>
      <c r="AM102" s="171" t="s">
        <v>548</v>
      </c>
      <c r="AN102" s="135" t="s">
        <v>453</v>
      </c>
      <c r="AO102" s="127" t="s">
        <v>370</v>
      </c>
    </row>
    <row r="103" spans="1:41" x14ac:dyDescent="0.3">
      <c r="D103" s="30" t="s">
        <v>561</v>
      </c>
      <c r="E103" s="30"/>
      <c r="F103" s="139"/>
      <c r="H103" s="127"/>
      <c r="I103" s="127"/>
      <c r="J103" s="135"/>
      <c r="K103" s="127"/>
      <c r="L103" s="30"/>
      <c r="M103" s="172">
        <f>'Data base'!U10</f>
        <v>10</v>
      </c>
      <c r="N103" s="127"/>
      <c r="O103" s="127"/>
      <c r="P103" s="135"/>
      <c r="Q103" s="127"/>
      <c r="R103" s="30"/>
      <c r="S103" s="127">
        <f>'Data base'!AD10</f>
        <v>15</v>
      </c>
      <c r="T103" s="127">
        <v>2</v>
      </c>
      <c r="U103" s="127">
        <v>1</v>
      </c>
      <c r="V103" s="135">
        <v>2</v>
      </c>
      <c r="W103" s="127">
        <v>3</v>
      </c>
      <c r="X103" s="194"/>
      <c r="Y103" s="208">
        <f>'Data base'!AM10</f>
        <v>20</v>
      </c>
      <c r="Z103" s="222"/>
      <c r="AA103" s="222"/>
      <c r="AB103" s="222"/>
      <c r="AC103" s="222"/>
      <c r="AD103" s="194"/>
      <c r="AE103" s="208">
        <f>'Data base'!AV10</f>
        <v>40</v>
      </c>
      <c r="AF103" s="30"/>
      <c r="AG103" s="30"/>
      <c r="AH103" s="30"/>
      <c r="AI103" s="30"/>
      <c r="AJ103" s="30"/>
      <c r="AK103" s="208">
        <f>'Data base'!BF10</f>
        <v>10</v>
      </c>
      <c r="AL103" s="30"/>
      <c r="AM103" s="30"/>
      <c r="AN103" s="30"/>
      <c r="AO103" s="30"/>
    </row>
    <row r="104" spans="1:41" x14ac:dyDescent="0.3">
      <c r="D104" s="30" t="s">
        <v>1039</v>
      </c>
      <c r="E104" s="30"/>
      <c r="F104" s="139"/>
      <c r="H104" s="30"/>
      <c r="I104" s="30"/>
      <c r="J104" s="30"/>
      <c r="K104" s="30"/>
      <c r="L104" s="30"/>
      <c r="M104" s="172">
        <f>Protection!F10</f>
        <v>0</v>
      </c>
      <c r="N104" s="30"/>
      <c r="O104" s="30"/>
      <c r="P104" s="30"/>
      <c r="Q104" s="30"/>
      <c r="R104" s="30"/>
      <c r="S104" s="225">
        <f>Protection!G10</f>
        <v>0</v>
      </c>
      <c r="T104" s="30"/>
      <c r="U104" s="30"/>
      <c r="V104" s="30"/>
      <c r="W104" s="30"/>
      <c r="X104" s="30"/>
      <c r="Y104" s="229" t="str">
        <f>Protection!H10</f>
        <v>All year (if micro-res.)</v>
      </c>
      <c r="Z104" s="30"/>
      <c r="AA104" s="30"/>
      <c r="AB104" s="30"/>
      <c r="AC104" s="30"/>
      <c r="AD104" s="30"/>
      <c r="AE104" s="208">
        <f>Protection!I10</f>
        <v>0</v>
      </c>
      <c r="AF104" s="30"/>
      <c r="AG104" s="30"/>
      <c r="AH104" s="30"/>
      <c r="AI104" s="30"/>
      <c r="AJ104" s="30"/>
      <c r="AK104" s="208" t="str">
        <f>Protection!J10</f>
        <v>Yes</v>
      </c>
      <c r="AL104" s="30"/>
      <c r="AM104" s="30"/>
      <c r="AN104" s="30"/>
      <c r="AO104" s="30"/>
    </row>
    <row r="105" spans="1:41" x14ac:dyDescent="0.3">
      <c r="D105" s="30" t="s">
        <v>1038</v>
      </c>
      <c r="E105" s="30"/>
      <c r="F105" s="139"/>
      <c r="H105" s="30"/>
      <c r="I105" s="30"/>
      <c r="J105" s="30"/>
      <c r="K105" s="30"/>
      <c r="L105" s="30"/>
      <c r="M105" s="172">
        <f>Protection!L10</f>
        <v>0</v>
      </c>
      <c r="N105" s="30"/>
      <c r="O105" s="30"/>
      <c r="P105" s="30"/>
      <c r="Q105" s="30"/>
      <c r="R105" s="30"/>
      <c r="S105" s="225" t="str">
        <f>Protection!M10</f>
        <v>x</v>
      </c>
      <c r="T105" s="30"/>
      <c r="U105" s="30"/>
      <c r="V105" s="30"/>
      <c r="W105" s="30"/>
      <c r="X105" s="30"/>
      <c r="Y105" s="229" t="str">
        <f>Protection!N10</f>
        <v>Microreserve</v>
      </c>
      <c r="Z105" s="30"/>
      <c r="AA105" s="30"/>
      <c r="AB105" s="30"/>
      <c r="AC105" s="30"/>
      <c r="AD105" s="30"/>
      <c r="AE105" s="208">
        <f>Protection!O10</f>
        <v>0</v>
      </c>
      <c r="AF105" s="30"/>
      <c r="AG105" s="30"/>
      <c r="AH105" s="30"/>
      <c r="AI105" s="30"/>
      <c r="AJ105" s="30"/>
      <c r="AK105" s="225">
        <f>Protection!P10</f>
        <v>300</v>
      </c>
      <c r="AL105" s="30"/>
      <c r="AM105" s="30"/>
      <c r="AN105" s="30"/>
      <c r="AO105" s="30"/>
    </row>
    <row r="107" spans="1:41" x14ac:dyDescent="0.3">
      <c r="A107" s="194">
        <v>11</v>
      </c>
      <c r="B107" s="39" t="str">
        <f>'Data base'!C11</f>
        <v>Milvus milvus</v>
      </c>
      <c r="C107" s="29" t="str">
        <f>'Data base'!D11</f>
        <v>Red Kite</v>
      </c>
      <c r="D107" s="65" t="s">
        <v>438</v>
      </c>
      <c r="E107" s="65"/>
      <c r="F107" s="131"/>
      <c r="H107" s="131" t="s">
        <v>439</v>
      </c>
      <c r="I107" s="131" t="s">
        <v>381</v>
      </c>
      <c r="J107" s="131" t="s">
        <v>861</v>
      </c>
      <c r="K107" s="131" t="s">
        <v>860</v>
      </c>
      <c r="L107" s="30"/>
      <c r="M107" s="171" t="s">
        <v>456</v>
      </c>
      <c r="N107" s="131" t="s">
        <v>439</v>
      </c>
      <c r="O107" s="131" t="s">
        <v>381</v>
      </c>
      <c r="P107" s="131" t="s">
        <v>861</v>
      </c>
      <c r="Q107" s="131" t="s">
        <v>860</v>
      </c>
      <c r="R107" s="30"/>
      <c r="S107" s="137" t="s">
        <v>456</v>
      </c>
      <c r="T107" s="131" t="s">
        <v>439</v>
      </c>
      <c r="U107" s="131" t="s">
        <v>381</v>
      </c>
      <c r="V107" s="131" t="s">
        <v>861</v>
      </c>
      <c r="W107" s="131" t="s">
        <v>860</v>
      </c>
      <c r="X107" s="30"/>
      <c r="Y107" s="30"/>
      <c r="Z107" s="131" t="s">
        <v>439</v>
      </c>
      <c r="AA107" s="131" t="s">
        <v>381</v>
      </c>
      <c r="AB107" s="131" t="s">
        <v>861</v>
      </c>
      <c r="AC107" s="131" t="s">
        <v>860</v>
      </c>
      <c r="AD107" s="30"/>
      <c r="AE107" s="30"/>
      <c r="AF107" s="131" t="s">
        <v>439</v>
      </c>
      <c r="AG107" s="131" t="s">
        <v>381</v>
      </c>
      <c r="AH107" s="131" t="s">
        <v>861</v>
      </c>
      <c r="AI107" s="131" t="s">
        <v>860</v>
      </c>
      <c r="AJ107" s="30"/>
      <c r="AK107" s="30"/>
      <c r="AL107" s="131" t="s">
        <v>439</v>
      </c>
      <c r="AM107" s="131" t="s">
        <v>381</v>
      </c>
      <c r="AN107" s="131" t="s">
        <v>861</v>
      </c>
      <c r="AO107" s="131" t="s">
        <v>860</v>
      </c>
    </row>
    <row r="108" spans="1:41" x14ac:dyDescent="0.3">
      <c r="D108" s="130" t="s">
        <v>432</v>
      </c>
      <c r="E108" s="130"/>
      <c r="F108" s="141">
        <f>'Data base'!G11</f>
        <v>1</v>
      </c>
      <c r="G108" s="127">
        <f>$F108</f>
        <v>1</v>
      </c>
      <c r="H108" s="142">
        <v>1</v>
      </c>
      <c r="I108" s="132">
        <v>2</v>
      </c>
      <c r="J108" s="132">
        <v>3</v>
      </c>
      <c r="K108" s="132" t="s">
        <v>440</v>
      </c>
      <c r="L108" s="30"/>
      <c r="M108" s="140">
        <f>$F108</f>
        <v>1</v>
      </c>
      <c r="N108" s="142">
        <v>1</v>
      </c>
      <c r="O108" s="132">
        <v>2</v>
      </c>
      <c r="P108" s="132">
        <v>3</v>
      </c>
      <c r="Q108" s="132" t="s">
        <v>440</v>
      </c>
      <c r="R108" s="30"/>
      <c r="S108" s="127">
        <f>$F108</f>
        <v>1</v>
      </c>
      <c r="T108" s="142">
        <v>1</v>
      </c>
      <c r="U108" s="132">
        <v>2</v>
      </c>
      <c r="V108" s="132">
        <v>3</v>
      </c>
      <c r="W108" s="132" t="s">
        <v>440</v>
      </c>
      <c r="X108" s="30"/>
      <c r="Y108" s="140">
        <f>$F108</f>
        <v>1</v>
      </c>
      <c r="Z108" s="142">
        <v>1</v>
      </c>
      <c r="AA108" s="132">
        <v>2</v>
      </c>
      <c r="AB108" s="132">
        <v>3</v>
      </c>
      <c r="AC108" s="132" t="s">
        <v>440</v>
      </c>
      <c r="AD108" s="30"/>
      <c r="AE108" s="140">
        <f>$F108</f>
        <v>1</v>
      </c>
      <c r="AF108" s="142">
        <v>1</v>
      </c>
      <c r="AG108" s="132">
        <v>2</v>
      </c>
      <c r="AH108" s="132">
        <v>3</v>
      </c>
      <c r="AI108" s="132" t="s">
        <v>440</v>
      </c>
      <c r="AJ108" s="30"/>
      <c r="AK108" s="140">
        <f>$F108</f>
        <v>1</v>
      </c>
      <c r="AL108" s="142">
        <v>1</v>
      </c>
      <c r="AM108" s="132">
        <v>2</v>
      </c>
      <c r="AN108" s="132">
        <v>3</v>
      </c>
      <c r="AO108" s="132" t="s">
        <v>440</v>
      </c>
    </row>
    <row r="109" spans="1:41" x14ac:dyDescent="0.3">
      <c r="D109" s="31" t="s">
        <v>435</v>
      </c>
      <c r="E109" s="30"/>
      <c r="F109" s="140" t="str">
        <f>'Data base'!J11</f>
        <v>x</v>
      </c>
      <c r="G109" s="127" t="str">
        <f>$F109</f>
        <v>x</v>
      </c>
      <c r="H109" s="127" t="s">
        <v>389</v>
      </c>
      <c r="I109" s="127" t="s">
        <v>404</v>
      </c>
      <c r="J109" s="138" t="s">
        <v>446</v>
      </c>
      <c r="K109" s="127" t="s">
        <v>447</v>
      </c>
      <c r="L109" s="30"/>
      <c r="M109" s="140" t="str">
        <f>$F109</f>
        <v>x</v>
      </c>
      <c r="N109" s="127" t="s">
        <v>389</v>
      </c>
      <c r="O109" s="127" t="s">
        <v>404</v>
      </c>
      <c r="P109" s="127" t="s">
        <v>446</v>
      </c>
      <c r="Q109" s="127" t="s">
        <v>447</v>
      </c>
      <c r="R109" s="30"/>
      <c r="S109" s="127" t="str">
        <f>$F109</f>
        <v>x</v>
      </c>
      <c r="T109" s="127" t="s">
        <v>389</v>
      </c>
      <c r="U109" s="127" t="s">
        <v>404</v>
      </c>
      <c r="V109" s="127" t="s">
        <v>446</v>
      </c>
      <c r="W109" s="127" t="s">
        <v>447</v>
      </c>
      <c r="X109" s="30"/>
      <c r="Y109" s="140" t="str">
        <f>$F109</f>
        <v>x</v>
      </c>
      <c r="Z109" s="127" t="s">
        <v>389</v>
      </c>
      <c r="AA109" s="127" t="s">
        <v>404</v>
      </c>
      <c r="AB109" s="171" t="s">
        <v>446</v>
      </c>
      <c r="AC109" s="127" t="s">
        <v>447</v>
      </c>
      <c r="AD109" s="30"/>
      <c r="AE109" s="140" t="str">
        <f>$F109</f>
        <v>x</v>
      </c>
      <c r="AF109" s="127" t="s">
        <v>389</v>
      </c>
      <c r="AG109" s="127" t="s">
        <v>404</v>
      </c>
      <c r="AH109" s="171" t="s">
        <v>446</v>
      </c>
      <c r="AI109" s="127" t="s">
        <v>447</v>
      </c>
      <c r="AJ109" s="30"/>
      <c r="AK109" s="140" t="str">
        <f>$F109</f>
        <v>x</v>
      </c>
      <c r="AL109" s="127" t="s">
        <v>389</v>
      </c>
      <c r="AM109" s="127" t="s">
        <v>404</v>
      </c>
      <c r="AN109" s="171" t="s">
        <v>446</v>
      </c>
      <c r="AO109" s="127" t="s">
        <v>447</v>
      </c>
    </row>
    <row r="110" spans="1:41" s="30" customFormat="1" x14ac:dyDescent="0.3">
      <c r="A110" s="194"/>
      <c r="B110" s="3"/>
      <c r="D110" s="31" t="s">
        <v>601</v>
      </c>
      <c r="F110" s="139"/>
      <c r="G110" s="97">
        <f>'Data base'!S11</f>
        <v>0.41552011881004314</v>
      </c>
      <c r="H110" s="208" t="s">
        <v>640</v>
      </c>
      <c r="I110" s="208" t="s">
        <v>1058</v>
      </c>
      <c r="J110" s="258" t="s">
        <v>1056</v>
      </c>
      <c r="K110" s="171" t="s">
        <v>1054</v>
      </c>
      <c r="M110" s="97">
        <f>'Data base'!AB11</f>
        <v>0</v>
      </c>
      <c r="N110" s="208" t="s">
        <v>640</v>
      </c>
      <c r="O110" s="208" t="s">
        <v>1058</v>
      </c>
      <c r="P110" s="208" t="s">
        <v>1057</v>
      </c>
      <c r="Q110" s="208" t="s">
        <v>1054</v>
      </c>
      <c r="R110" s="194"/>
      <c r="S110" s="97">
        <f>'Data base'!AK11</f>
        <v>0</v>
      </c>
      <c r="T110" s="208" t="s">
        <v>640</v>
      </c>
      <c r="U110" s="208" t="s">
        <v>1058</v>
      </c>
      <c r="V110" s="208" t="s">
        <v>1057</v>
      </c>
      <c r="W110" s="208" t="s">
        <v>1054</v>
      </c>
      <c r="X110" s="194"/>
      <c r="Y110" s="97">
        <f>'Data base'!AT11</f>
        <v>6.8432891049559537E-4</v>
      </c>
      <c r="Z110" s="208" t="s">
        <v>640</v>
      </c>
      <c r="AA110" s="208" t="s">
        <v>1058</v>
      </c>
      <c r="AB110" s="208" t="s">
        <v>1057</v>
      </c>
      <c r="AC110" s="171" t="s">
        <v>1054</v>
      </c>
      <c r="AD110" s="194"/>
      <c r="AE110" s="97">
        <f>'Data base'!BC11</f>
        <v>6.7687779479326193E-2</v>
      </c>
      <c r="AF110" s="208" t="s">
        <v>640</v>
      </c>
      <c r="AG110" s="208" t="s">
        <v>1058</v>
      </c>
      <c r="AH110" s="208" t="s">
        <v>1057</v>
      </c>
      <c r="AI110" s="171" t="s">
        <v>1054</v>
      </c>
      <c r="AJ110" s="194"/>
      <c r="AK110" s="97">
        <f>'Data base'!BM11</f>
        <v>0.72637024173042131</v>
      </c>
      <c r="AL110" s="208" t="s">
        <v>640</v>
      </c>
      <c r="AM110" s="208" t="s">
        <v>1058</v>
      </c>
      <c r="AN110" s="171" t="s">
        <v>1055</v>
      </c>
      <c r="AO110" s="208" t="s">
        <v>1054</v>
      </c>
    </row>
    <row r="111" spans="1:41" x14ac:dyDescent="0.3">
      <c r="D111" s="31" t="s">
        <v>433</v>
      </c>
      <c r="E111" s="133" t="s">
        <v>441</v>
      </c>
      <c r="F111" s="139"/>
      <c r="G111" s="127" t="str">
        <f>'Data base'!K11</f>
        <v>VU</v>
      </c>
      <c r="H111" s="127" t="s">
        <v>442</v>
      </c>
      <c r="I111" s="138" t="s">
        <v>443</v>
      </c>
      <c r="J111" s="127" t="s">
        <v>444</v>
      </c>
      <c r="K111" s="127" t="s">
        <v>445</v>
      </c>
      <c r="L111" s="30"/>
      <c r="M111" s="172" t="str">
        <f>'Data base'!T11</f>
        <v>(NA)</v>
      </c>
      <c r="N111" s="127" t="s">
        <v>442</v>
      </c>
      <c r="O111" s="127" t="s">
        <v>443</v>
      </c>
      <c r="P111" s="127" t="s">
        <v>444</v>
      </c>
      <c r="Q111" s="127" t="s">
        <v>445</v>
      </c>
      <c r="R111" s="30"/>
      <c r="S111" s="127" t="str">
        <f>'Data base'!AC11</f>
        <v>-</v>
      </c>
      <c r="T111" s="127" t="s">
        <v>442</v>
      </c>
      <c r="U111" s="127" t="s">
        <v>443</v>
      </c>
      <c r="V111" s="127" t="s">
        <v>444</v>
      </c>
      <c r="W111" s="127" t="s">
        <v>445</v>
      </c>
      <c r="X111" s="30"/>
      <c r="Y111" s="208">
        <f>'Data base'!AL11</f>
        <v>1</v>
      </c>
      <c r="Z111" s="171" t="s">
        <v>442</v>
      </c>
      <c r="AA111" s="127" t="s">
        <v>443</v>
      </c>
      <c r="AB111" s="127" t="s">
        <v>444</v>
      </c>
      <c r="AC111" s="127" t="s">
        <v>445</v>
      </c>
      <c r="AD111" s="30"/>
      <c r="AE111" s="208" t="str">
        <f>'Data base'!AU11</f>
        <v>1 ( E )</v>
      </c>
      <c r="AF111" s="171" t="s">
        <v>442</v>
      </c>
      <c r="AG111" s="127" t="s">
        <v>443</v>
      </c>
      <c r="AH111" s="127" t="s">
        <v>444</v>
      </c>
      <c r="AI111" s="127" t="s">
        <v>445</v>
      </c>
      <c r="AJ111" s="30"/>
      <c r="AK111" s="208" t="str">
        <f>'Data base'!BD11</f>
        <v>-</v>
      </c>
      <c r="AL111" s="127" t="s">
        <v>442</v>
      </c>
      <c r="AM111" s="127" t="s">
        <v>443</v>
      </c>
      <c r="AN111" s="127" t="s">
        <v>444</v>
      </c>
      <c r="AO111" s="171" t="s">
        <v>445</v>
      </c>
    </row>
    <row r="112" spans="1:41" x14ac:dyDescent="0.3">
      <c r="D112" s="264" t="s">
        <v>434</v>
      </c>
      <c r="E112" s="30" t="s">
        <v>384</v>
      </c>
      <c r="F112" s="139"/>
      <c r="G112" s="40" t="str">
        <f>'Data base'!P11</f>
        <v>+ (100 - 1000)</v>
      </c>
      <c r="H112" s="127" t="s">
        <v>389</v>
      </c>
      <c r="I112" s="127" t="s">
        <v>404</v>
      </c>
      <c r="J112" s="127" t="s">
        <v>287</v>
      </c>
      <c r="K112" s="138" t="s">
        <v>318</v>
      </c>
      <c r="L112" s="30"/>
      <c r="M112" s="158" t="str">
        <f>'Data base'!X11</f>
        <v>-</v>
      </c>
      <c r="N112" s="127" t="s">
        <v>389</v>
      </c>
      <c r="O112" s="127" t="s">
        <v>404</v>
      </c>
      <c r="P112" s="127" t="s">
        <v>287</v>
      </c>
      <c r="Q112" s="127" t="s">
        <v>318</v>
      </c>
      <c r="R112" s="30"/>
      <c r="S112" s="127">
        <f>'Data base'!AH11</f>
        <v>0</v>
      </c>
      <c r="T112" s="127" t="s">
        <v>389</v>
      </c>
      <c r="U112" s="127" t="s">
        <v>404</v>
      </c>
      <c r="V112" s="127" t="s">
        <v>287</v>
      </c>
      <c r="W112" s="127" t="s">
        <v>318</v>
      </c>
      <c r="X112" s="30"/>
      <c r="Y112" s="99" t="str">
        <f>'Data base'!AQ11</f>
        <v xml:space="preserve"> + ( - 400)</v>
      </c>
      <c r="Z112" s="127" t="s">
        <v>389</v>
      </c>
      <c r="AA112" s="127" t="s">
        <v>404</v>
      </c>
      <c r="AB112" s="127" t="s">
        <v>287</v>
      </c>
      <c r="AC112" s="171" t="s">
        <v>318</v>
      </c>
      <c r="AD112" s="30"/>
      <c r="AE112" s="204" t="str">
        <f>'Data base'!AZ11</f>
        <v xml:space="preserve"> + (1,900 - 3,400)</v>
      </c>
      <c r="AF112" s="127" t="s">
        <v>389</v>
      </c>
      <c r="AG112" s="127" t="s">
        <v>404</v>
      </c>
      <c r="AH112" s="127" t="s">
        <v>287</v>
      </c>
      <c r="AI112" s="171" t="s">
        <v>318</v>
      </c>
      <c r="AJ112" s="30"/>
      <c r="AK112" s="221" t="str">
        <f>'Data base'!BJ11</f>
        <v xml:space="preserve"> + (1,500 - 2,500)</v>
      </c>
      <c r="AL112" s="127" t="s">
        <v>389</v>
      </c>
      <c r="AM112" s="127" t="s">
        <v>404</v>
      </c>
      <c r="AN112" s="127" t="s">
        <v>287</v>
      </c>
      <c r="AO112" s="171" t="s">
        <v>318</v>
      </c>
    </row>
    <row r="113" spans="1:41" x14ac:dyDescent="0.3">
      <c r="D113" s="264"/>
      <c r="E113" s="30" t="s">
        <v>383</v>
      </c>
      <c r="F113" s="139"/>
      <c r="G113" s="40" t="str">
        <f>'Data base'!O11</f>
        <v>+ (100 - 1000)</v>
      </c>
      <c r="H113" s="134"/>
      <c r="I113" s="127" t="s">
        <v>389</v>
      </c>
      <c r="J113" s="127" t="s">
        <v>287</v>
      </c>
      <c r="K113" s="138" t="s">
        <v>318</v>
      </c>
      <c r="L113" s="30"/>
      <c r="M113" s="218" t="str">
        <f>'Data base'!Y11</f>
        <v>-</v>
      </c>
      <c r="N113" s="134"/>
      <c r="O113" s="127" t="s">
        <v>389</v>
      </c>
      <c r="P113" s="127" t="s">
        <v>287</v>
      </c>
      <c r="Q113" s="127" t="s">
        <v>318</v>
      </c>
      <c r="R113" s="30"/>
      <c r="S113" s="127">
        <f>'Data base'!AG11</f>
        <v>0</v>
      </c>
      <c r="T113" s="134"/>
      <c r="U113" s="127" t="s">
        <v>389</v>
      </c>
      <c r="V113" s="127" t="s">
        <v>287</v>
      </c>
      <c r="W113" s="127" t="s">
        <v>318</v>
      </c>
      <c r="X113" s="30"/>
      <c r="Y113" s="97" t="str">
        <f>'Data base'!AP11</f>
        <v xml:space="preserve">x </v>
      </c>
      <c r="Z113" s="134"/>
      <c r="AA113" s="127" t="s">
        <v>389</v>
      </c>
      <c r="AB113" s="127" t="s">
        <v>287</v>
      </c>
      <c r="AC113" s="127" t="s">
        <v>318</v>
      </c>
      <c r="AD113" s="30"/>
      <c r="AE113" s="204" t="str">
        <f>'Data base'!AY11</f>
        <v xml:space="preserve"> + (1,900 - 3,400)</v>
      </c>
      <c r="AF113" s="134"/>
      <c r="AG113" s="127" t="s">
        <v>389</v>
      </c>
      <c r="AH113" s="127" t="s">
        <v>287</v>
      </c>
      <c r="AI113" s="171" t="s">
        <v>318</v>
      </c>
      <c r="AJ113" s="30"/>
      <c r="AK113" s="99" t="str">
        <f>'Data base'!BI11</f>
        <v xml:space="preserve"> + (100 - 200)</v>
      </c>
      <c r="AL113" s="134"/>
      <c r="AM113" s="127" t="s">
        <v>389</v>
      </c>
      <c r="AN113" s="127" t="s">
        <v>287</v>
      </c>
      <c r="AO113" s="171" t="s">
        <v>318</v>
      </c>
    </row>
    <row r="114" spans="1:41" x14ac:dyDescent="0.3">
      <c r="D114" s="30" t="s">
        <v>436</v>
      </c>
      <c r="E114" s="30"/>
      <c r="F114" s="139"/>
      <c r="G114" s="97">
        <f>'Data base'!N11</f>
        <v>0.4</v>
      </c>
      <c r="H114" s="127" t="s">
        <v>448</v>
      </c>
      <c r="I114" s="138" t="s">
        <v>543</v>
      </c>
      <c r="J114" s="127" t="s">
        <v>450</v>
      </c>
      <c r="K114" s="127" t="s">
        <v>493</v>
      </c>
      <c r="L114" s="30"/>
      <c r="M114" s="217" t="e">
        <f>'Data base'!W11</f>
        <v>#DIV/0!</v>
      </c>
      <c r="N114" s="127" t="s">
        <v>448</v>
      </c>
      <c r="O114" s="127" t="s">
        <v>449</v>
      </c>
      <c r="P114" s="127" t="s">
        <v>450</v>
      </c>
      <c r="Q114" s="127" t="s">
        <v>493</v>
      </c>
      <c r="R114" s="30"/>
      <c r="S114" s="127" t="e">
        <f>'Data base'!AF11</f>
        <v>#DIV/0!</v>
      </c>
      <c r="T114" s="127" t="s">
        <v>448</v>
      </c>
      <c r="U114" s="127" t="s">
        <v>449</v>
      </c>
      <c r="V114" s="127" t="s">
        <v>450</v>
      </c>
      <c r="W114" s="127" t="s">
        <v>493</v>
      </c>
      <c r="X114" s="30"/>
      <c r="Y114" s="97">
        <f>'Data base'!AO11</f>
        <v>20</v>
      </c>
      <c r="Z114" s="171" t="s">
        <v>1040</v>
      </c>
      <c r="AA114" s="127" t="s">
        <v>449</v>
      </c>
      <c r="AB114" s="127" t="s">
        <v>450</v>
      </c>
      <c r="AC114" s="127" t="s">
        <v>493</v>
      </c>
      <c r="AD114" s="30"/>
      <c r="AE114" s="96">
        <f>'Data base'!AX11</f>
        <v>3</v>
      </c>
      <c r="AF114" s="171" t="s">
        <v>1040</v>
      </c>
      <c r="AG114" s="127" t="s">
        <v>449</v>
      </c>
      <c r="AH114" s="127" t="s">
        <v>450</v>
      </c>
      <c r="AI114" s="127" t="s">
        <v>493</v>
      </c>
      <c r="AJ114" s="30"/>
      <c r="AK114" s="96">
        <f>'Data base'!BH11</f>
        <v>0.21052631578947367</v>
      </c>
      <c r="AL114" s="127" t="s">
        <v>448</v>
      </c>
      <c r="AM114" s="171" t="s">
        <v>1049</v>
      </c>
      <c r="AN114" s="127" t="s">
        <v>450</v>
      </c>
      <c r="AO114" s="127" t="s">
        <v>493</v>
      </c>
    </row>
    <row r="115" spans="1:41" x14ac:dyDescent="0.3">
      <c r="D115" s="30" t="s">
        <v>437</v>
      </c>
      <c r="E115" s="30"/>
      <c r="F115" s="140">
        <f>'Data base'!E11</f>
        <v>6</v>
      </c>
      <c r="G115" s="127">
        <f>$F115</f>
        <v>6</v>
      </c>
      <c r="H115" s="127" t="s">
        <v>451</v>
      </c>
      <c r="I115" s="138" t="s">
        <v>548</v>
      </c>
      <c r="J115" s="135" t="s">
        <v>453</v>
      </c>
      <c r="K115" s="127" t="s">
        <v>370</v>
      </c>
      <c r="L115" s="30"/>
      <c r="M115" s="172">
        <f>$F115</f>
        <v>6</v>
      </c>
      <c r="N115" s="127" t="s">
        <v>451</v>
      </c>
      <c r="O115" s="171" t="s">
        <v>548</v>
      </c>
      <c r="P115" s="135" t="s">
        <v>453</v>
      </c>
      <c r="Q115" s="127" t="s">
        <v>370</v>
      </c>
      <c r="R115" s="30"/>
      <c r="S115" s="127">
        <f>$F115</f>
        <v>6</v>
      </c>
      <c r="T115" s="127" t="s">
        <v>451</v>
      </c>
      <c r="U115" s="171" t="s">
        <v>548</v>
      </c>
      <c r="V115" s="135" t="s">
        <v>453</v>
      </c>
      <c r="W115" s="127" t="s">
        <v>370</v>
      </c>
      <c r="X115" s="30"/>
      <c r="Y115" s="208">
        <f>$F115</f>
        <v>6</v>
      </c>
      <c r="Z115" s="127" t="s">
        <v>451</v>
      </c>
      <c r="AA115" s="171" t="s">
        <v>548</v>
      </c>
      <c r="AB115" s="135" t="s">
        <v>453</v>
      </c>
      <c r="AC115" s="127" t="s">
        <v>370</v>
      </c>
      <c r="AD115" s="30"/>
      <c r="AE115" s="208">
        <f>$F115</f>
        <v>6</v>
      </c>
      <c r="AF115" s="127" t="s">
        <v>451</v>
      </c>
      <c r="AG115" s="171" t="s">
        <v>548</v>
      </c>
      <c r="AH115" s="135" t="s">
        <v>453</v>
      </c>
      <c r="AI115" s="127" t="s">
        <v>370</v>
      </c>
      <c r="AJ115" s="30"/>
      <c r="AK115" s="208">
        <f>$F115</f>
        <v>6</v>
      </c>
      <c r="AL115" s="127" t="s">
        <v>451</v>
      </c>
      <c r="AM115" s="171" t="s">
        <v>548</v>
      </c>
      <c r="AN115" s="135" t="s">
        <v>453</v>
      </c>
      <c r="AO115" s="127" t="s">
        <v>370</v>
      </c>
    </row>
    <row r="116" spans="1:41" x14ac:dyDescent="0.3">
      <c r="D116" s="30" t="s">
        <v>561</v>
      </c>
      <c r="E116" s="30"/>
      <c r="F116" s="139"/>
      <c r="G116" s="127">
        <f>'Data base'!L11</f>
        <v>100</v>
      </c>
      <c r="H116" s="127"/>
      <c r="I116" s="127"/>
      <c r="J116" s="135"/>
      <c r="K116" s="127"/>
      <c r="L116" s="194"/>
      <c r="M116" s="172">
        <f>'Data base'!U11</f>
        <v>0</v>
      </c>
      <c r="N116" s="127"/>
      <c r="O116" s="127"/>
      <c r="P116" s="135"/>
      <c r="Q116" s="127"/>
      <c r="R116" s="30"/>
      <c r="S116" s="127">
        <f>'Data base'!AD11</f>
        <v>0</v>
      </c>
      <c r="T116" s="127"/>
      <c r="U116" s="127"/>
      <c r="V116" s="135"/>
      <c r="W116" s="127"/>
      <c r="X116" s="30"/>
      <c r="Y116" s="208">
        <f>'Data base'!AM11</f>
        <v>3</v>
      </c>
      <c r="Z116" s="30"/>
      <c r="AA116" s="30"/>
      <c r="AB116" s="30"/>
      <c r="AC116" s="30"/>
      <c r="AD116" s="194"/>
      <c r="AE116" s="208">
        <f>'Data base'!AV11</f>
        <v>20</v>
      </c>
      <c r="AF116" s="30"/>
      <c r="AG116" s="30"/>
      <c r="AH116" s="30"/>
      <c r="AI116" s="30"/>
      <c r="AJ116" s="30"/>
      <c r="AK116" s="299">
        <f>'Data base'!BF11</f>
        <v>1900</v>
      </c>
      <c r="AL116" s="30"/>
      <c r="AM116" s="30"/>
      <c r="AN116" s="30"/>
      <c r="AO116" s="30"/>
    </row>
    <row r="117" spans="1:41" x14ac:dyDescent="0.3">
      <c r="D117" s="30" t="s">
        <v>1039</v>
      </c>
      <c r="E117" s="30"/>
      <c r="F117" s="139"/>
      <c r="G117" s="125" t="str">
        <f>Protection!E11</f>
        <v>All year</v>
      </c>
      <c r="H117" s="30"/>
      <c r="I117" s="30"/>
      <c r="J117" s="30"/>
      <c r="K117" s="30"/>
      <c r="L117" s="30"/>
      <c r="M117" s="172">
        <f>Protection!F24</f>
        <v>0</v>
      </c>
      <c r="N117" s="30"/>
      <c r="O117" s="30"/>
      <c r="P117" s="30"/>
      <c r="Q117" s="30"/>
      <c r="R117" s="30"/>
      <c r="S117" s="225">
        <f>Protection!G11</f>
        <v>0</v>
      </c>
      <c r="T117" s="30"/>
      <c r="U117" s="30"/>
      <c r="V117" s="30"/>
      <c r="W117" s="30"/>
      <c r="X117" s="30"/>
      <c r="Y117" s="229" t="str">
        <f>Protection!H11</f>
        <v>All year (if micro-res.)</v>
      </c>
      <c r="Z117" s="30"/>
      <c r="AA117" s="30"/>
      <c r="AB117" s="30"/>
      <c r="AC117" s="30"/>
      <c r="AD117" s="30"/>
      <c r="AE117" s="208">
        <f>Protection!I11</f>
        <v>0</v>
      </c>
      <c r="AF117" s="30"/>
      <c r="AG117" s="30"/>
      <c r="AH117" s="30"/>
      <c r="AI117" s="30"/>
      <c r="AJ117" s="30"/>
      <c r="AK117" s="208" t="str">
        <f>Protection!J11</f>
        <v>Yes</v>
      </c>
      <c r="AL117" s="30"/>
      <c r="AM117" s="30"/>
      <c r="AN117" s="30"/>
      <c r="AO117" s="30"/>
    </row>
    <row r="118" spans="1:41" x14ac:dyDescent="0.3">
      <c r="D118" s="30" t="s">
        <v>1038</v>
      </c>
      <c r="E118" s="30"/>
      <c r="F118" s="139"/>
      <c r="G118" s="125" t="str">
        <f>Protection!K11</f>
        <v>none</v>
      </c>
      <c r="H118" s="30"/>
      <c r="I118" s="30"/>
      <c r="J118" s="30"/>
      <c r="K118" s="30"/>
      <c r="L118" s="30"/>
      <c r="M118" s="172">
        <f>Protection!L11</f>
        <v>0</v>
      </c>
      <c r="N118" s="30"/>
      <c r="O118" s="30"/>
      <c r="P118" s="30"/>
      <c r="Q118" s="30"/>
      <c r="R118" s="30"/>
      <c r="S118" s="225" t="str">
        <f>Protection!M11</f>
        <v>-</v>
      </c>
      <c r="T118" s="30"/>
      <c r="U118" s="30"/>
      <c r="V118" s="30"/>
      <c r="W118" s="30"/>
      <c r="X118" s="30"/>
      <c r="Y118" s="229" t="str">
        <f>Protection!N11</f>
        <v>Microreserve</v>
      </c>
      <c r="Z118" s="30"/>
      <c r="AA118" s="30"/>
      <c r="AB118" s="30"/>
      <c r="AC118" s="30"/>
      <c r="AD118" s="30"/>
      <c r="AE118" s="208">
        <f>Protection!O11</f>
        <v>0</v>
      </c>
      <c r="AF118" s="30"/>
      <c r="AG118" s="30"/>
      <c r="AH118" s="30"/>
      <c r="AI118" s="30"/>
      <c r="AJ118" s="30"/>
      <c r="AK118" s="225">
        <f>Protection!P11</f>
        <v>300</v>
      </c>
      <c r="AL118" s="30"/>
      <c r="AM118" s="30"/>
      <c r="AN118" s="30"/>
      <c r="AO118" s="30"/>
    </row>
    <row r="120" spans="1:41" x14ac:dyDescent="0.3">
      <c r="A120" s="194">
        <v>12</v>
      </c>
      <c r="B120" s="39" t="str">
        <f>'Data base'!C12</f>
        <v>Haliaeetus albicilla</v>
      </c>
      <c r="C120" s="29" t="str">
        <f>'Data base'!D12</f>
        <v>White-tailed Sea Eagle</v>
      </c>
      <c r="D120" s="65" t="s">
        <v>438</v>
      </c>
      <c r="E120" s="65"/>
      <c r="F120" s="131"/>
      <c r="H120" s="131" t="s">
        <v>439</v>
      </c>
      <c r="I120" s="131" t="s">
        <v>381</v>
      </c>
      <c r="J120" s="131" t="s">
        <v>861</v>
      </c>
      <c r="K120" s="131" t="s">
        <v>860</v>
      </c>
      <c r="L120" s="30"/>
      <c r="N120" s="131" t="s">
        <v>439</v>
      </c>
      <c r="O120" s="131" t="s">
        <v>381</v>
      </c>
      <c r="P120" s="131" t="s">
        <v>861</v>
      </c>
      <c r="Q120" s="131" t="s">
        <v>860</v>
      </c>
      <c r="R120" s="30"/>
      <c r="S120" s="30"/>
      <c r="T120" s="131" t="s">
        <v>439</v>
      </c>
      <c r="U120" s="131" t="s">
        <v>381</v>
      </c>
      <c r="V120" s="131" t="s">
        <v>861</v>
      </c>
      <c r="W120" s="131" t="s">
        <v>860</v>
      </c>
      <c r="X120" s="30"/>
      <c r="Y120" s="30"/>
      <c r="Z120" s="131" t="s">
        <v>439</v>
      </c>
      <c r="AA120" s="131" t="s">
        <v>381</v>
      </c>
      <c r="AB120" s="131" t="s">
        <v>861</v>
      </c>
      <c r="AC120" s="131" t="s">
        <v>860</v>
      </c>
      <c r="AD120" s="30"/>
      <c r="AE120" s="30"/>
      <c r="AF120" s="131" t="s">
        <v>439</v>
      </c>
      <c r="AG120" s="131" t="s">
        <v>381</v>
      </c>
      <c r="AH120" s="131" t="s">
        <v>861</v>
      </c>
      <c r="AI120" s="131" t="s">
        <v>860</v>
      </c>
      <c r="AJ120" s="30"/>
      <c r="AK120" s="30"/>
      <c r="AL120" s="131" t="s">
        <v>439</v>
      </c>
      <c r="AM120" s="131" t="s">
        <v>381</v>
      </c>
      <c r="AN120" s="131" t="s">
        <v>861</v>
      </c>
      <c r="AO120" s="131" t="s">
        <v>860</v>
      </c>
    </row>
    <row r="121" spans="1:41" x14ac:dyDescent="0.3">
      <c r="D121" s="130" t="s">
        <v>432</v>
      </c>
      <c r="E121" s="130"/>
      <c r="F121" s="141">
        <f>'Data base'!G12</f>
        <v>0</v>
      </c>
      <c r="G121" s="127">
        <f>$F121</f>
        <v>0</v>
      </c>
      <c r="H121" s="132">
        <v>1</v>
      </c>
      <c r="I121" s="132">
        <v>2</v>
      </c>
      <c r="J121" s="132">
        <v>3</v>
      </c>
      <c r="K121" s="142" t="s">
        <v>440</v>
      </c>
      <c r="L121" s="30"/>
      <c r="M121" s="140">
        <f>$F121</f>
        <v>0</v>
      </c>
      <c r="N121" s="132">
        <v>1</v>
      </c>
      <c r="O121" s="132">
        <v>2</v>
      </c>
      <c r="P121" s="132">
        <v>3</v>
      </c>
      <c r="Q121" s="142" t="s">
        <v>440</v>
      </c>
      <c r="R121" s="30"/>
      <c r="S121" s="127">
        <f>$F121</f>
        <v>0</v>
      </c>
      <c r="T121" s="132">
        <v>1</v>
      </c>
      <c r="U121" s="132">
        <v>2</v>
      </c>
      <c r="V121" s="132">
        <v>3</v>
      </c>
      <c r="W121" s="142" t="s">
        <v>440</v>
      </c>
      <c r="X121" s="30"/>
      <c r="Y121" s="140">
        <f>$F121</f>
        <v>0</v>
      </c>
      <c r="Z121" s="132">
        <v>1</v>
      </c>
      <c r="AA121" s="132">
        <v>2</v>
      </c>
      <c r="AB121" s="132">
        <v>3</v>
      </c>
      <c r="AC121" s="142" t="s">
        <v>440</v>
      </c>
      <c r="AD121" s="30"/>
      <c r="AE121" s="140">
        <f>$F121</f>
        <v>0</v>
      </c>
      <c r="AF121" s="132">
        <v>1</v>
      </c>
      <c r="AG121" s="132">
        <v>2</v>
      </c>
      <c r="AH121" s="132">
        <v>3</v>
      </c>
      <c r="AI121" s="142" t="s">
        <v>440</v>
      </c>
      <c r="AJ121" s="30"/>
      <c r="AK121" s="140">
        <f>$F121</f>
        <v>0</v>
      </c>
      <c r="AL121" s="132">
        <v>1</v>
      </c>
      <c r="AM121" s="132">
        <v>2</v>
      </c>
      <c r="AN121" s="132">
        <v>3</v>
      </c>
      <c r="AO121" s="142" t="s">
        <v>440</v>
      </c>
    </row>
    <row r="122" spans="1:41" x14ac:dyDescent="0.3">
      <c r="D122" s="31" t="s">
        <v>435</v>
      </c>
      <c r="E122" s="30"/>
      <c r="F122" s="140" t="str">
        <f>'Data base'!J12</f>
        <v>x</v>
      </c>
      <c r="G122" s="127" t="str">
        <f>$F122</f>
        <v>x</v>
      </c>
      <c r="H122" s="127" t="s">
        <v>389</v>
      </c>
      <c r="I122" s="127" t="s">
        <v>404</v>
      </c>
      <c r="J122" s="138" t="s">
        <v>446</v>
      </c>
      <c r="K122" s="127" t="s">
        <v>447</v>
      </c>
      <c r="L122" s="30"/>
      <c r="M122" s="140" t="str">
        <f>$F122</f>
        <v>x</v>
      </c>
      <c r="N122" s="127" t="s">
        <v>389</v>
      </c>
      <c r="O122" s="127" t="s">
        <v>404</v>
      </c>
      <c r="P122" s="171" t="s">
        <v>446</v>
      </c>
      <c r="Q122" s="127" t="s">
        <v>447</v>
      </c>
      <c r="R122" s="30"/>
      <c r="S122" s="127" t="str">
        <f>$F122</f>
        <v>x</v>
      </c>
      <c r="T122" s="127" t="s">
        <v>389</v>
      </c>
      <c r="U122" s="127" t="s">
        <v>404</v>
      </c>
      <c r="V122" s="138" t="s">
        <v>446</v>
      </c>
      <c r="W122" s="127" t="s">
        <v>447</v>
      </c>
      <c r="X122" s="30"/>
      <c r="Y122" s="140" t="str">
        <f>$F122</f>
        <v>x</v>
      </c>
      <c r="Z122" s="127" t="s">
        <v>389</v>
      </c>
      <c r="AA122" s="127" t="s">
        <v>404</v>
      </c>
      <c r="AB122" s="171" t="s">
        <v>446</v>
      </c>
      <c r="AC122" s="127" t="s">
        <v>447</v>
      </c>
      <c r="AD122" s="30"/>
      <c r="AE122" s="140" t="str">
        <f>$F122</f>
        <v>x</v>
      </c>
      <c r="AF122" s="127" t="s">
        <v>389</v>
      </c>
      <c r="AG122" s="127" t="s">
        <v>404</v>
      </c>
      <c r="AH122" s="171" t="s">
        <v>446</v>
      </c>
      <c r="AI122" s="127" t="s">
        <v>447</v>
      </c>
      <c r="AJ122" s="30"/>
      <c r="AK122" s="140" t="str">
        <f>$F122</f>
        <v>x</v>
      </c>
      <c r="AL122" s="127" t="s">
        <v>389</v>
      </c>
      <c r="AM122" s="127" t="s">
        <v>404</v>
      </c>
      <c r="AN122" s="171" t="s">
        <v>446</v>
      </c>
      <c r="AO122" s="127" t="s">
        <v>447</v>
      </c>
    </row>
    <row r="123" spans="1:41" s="30" customFormat="1" x14ac:dyDescent="0.3">
      <c r="A123" s="194"/>
      <c r="B123" s="3"/>
      <c r="D123" s="31" t="s">
        <v>601</v>
      </c>
      <c r="F123" s="139"/>
      <c r="G123" s="97">
        <f>'Data base'!S12</f>
        <v>1.0388002970251078</v>
      </c>
      <c r="H123" s="208" t="s">
        <v>640</v>
      </c>
      <c r="I123" s="171" t="s">
        <v>1047</v>
      </c>
      <c r="J123" s="208" t="s">
        <v>1057</v>
      </c>
      <c r="K123" s="208" t="s">
        <v>1054</v>
      </c>
      <c r="M123" s="97">
        <f>'Data base'!AB12</f>
        <v>5.9613675599186342</v>
      </c>
      <c r="N123" s="171" t="s">
        <v>1044</v>
      </c>
      <c r="O123" s="208" t="s">
        <v>1058</v>
      </c>
      <c r="P123" s="208" t="s">
        <v>1057</v>
      </c>
      <c r="Q123" s="208" t="s">
        <v>1054</v>
      </c>
      <c r="R123" s="194"/>
      <c r="S123" s="97">
        <f>'Data base'!AK12</f>
        <v>1.5293480725724171</v>
      </c>
      <c r="T123" s="208" t="s">
        <v>640</v>
      </c>
      <c r="U123" s="171" t="s">
        <v>1059</v>
      </c>
      <c r="V123" s="208" t="s">
        <v>1057</v>
      </c>
      <c r="W123" s="208" t="s">
        <v>1054</v>
      </c>
      <c r="X123" s="194"/>
      <c r="Y123" s="97">
        <f>'Data base'!AT12</f>
        <v>1.7108222762389882</v>
      </c>
      <c r="Z123" s="208" t="s">
        <v>640</v>
      </c>
      <c r="AA123" s="171" t="s">
        <v>1059</v>
      </c>
      <c r="AB123" s="208" t="s">
        <v>1057</v>
      </c>
      <c r="AC123" s="208" t="s">
        <v>1054</v>
      </c>
      <c r="AD123" s="194"/>
      <c r="AE123" s="97">
        <f>'Data base'!BC12</f>
        <v>2.3013845022970902</v>
      </c>
      <c r="AF123" s="171" t="s">
        <v>1044</v>
      </c>
      <c r="AG123" s="208" t="s">
        <v>1058</v>
      </c>
      <c r="AH123" s="208" t="s">
        <v>1057</v>
      </c>
      <c r="AI123" s="208" t="s">
        <v>1054</v>
      </c>
      <c r="AJ123" s="194"/>
      <c r="AK123" s="97">
        <f>'Data base'!BM12</f>
        <v>1.5803460664675382</v>
      </c>
      <c r="AL123" s="208" t="s">
        <v>640</v>
      </c>
      <c r="AM123" s="171" t="s">
        <v>1059</v>
      </c>
      <c r="AN123" s="208" t="s">
        <v>1057</v>
      </c>
      <c r="AO123" s="208" t="s">
        <v>1054</v>
      </c>
    </row>
    <row r="124" spans="1:41" x14ac:dyDescent="0.3">
      <c r="D124" s="31" t="s">
        <v>433</v>
      </c>
      <c r="E124" s="133" t="s">
        <v>441</v>
      </c>
      <c r="F124" s="139"/>
      <c r="G124" s="127" t="str">
        <f>'Data base'!K12</f>
        <v>VU</v>
      </c>
      <c r="H124" s="127" t="s">
        <v>442</v>
      </c>
      <c r="I124" s="138" t="s">
        <v>443</v>
      </c>
      <c r="J124" s="127" t="s">
        <v>444</v>
      </c>
      <c r="K124" s="127" t="s">
        <v>445</v>
      </c>
      <c r="L124" s="30"/>
      <c r="M124" s="172" t="str">
        <f>'Data base'!T12</f>
        <v>NT</v>
      </c>
      <c r="N124" s="127" t="s">
        <v>442</v>
      </c>
      <c r="O124" s="127" t="s">
        <v>443</v>
      </c>
      <c r="P124" s="171" t="s">
        <v>444</v>
      </c>
      <c r="Q124" s="127" t="s">
        <v>445</v>
      </c>
      <c r="R124" s="30"/>
      <c r="S124" s="127" t="str">
        <f>'Data base'!AC12</f>
        <v>VU</v>
      </c>
      <c r="T124" s="127" t="s">
        <v>442</v>
      </c>
      <c r="U124" s="171" t="s">
        <v>443</v>
      </c>
      <c r="V124" s="127" t="s">
        <v>444</v>
      </c>
      <c r="W124" s="194" t="s">
        <v>445</v>
      </c>
      <c r="X124" s="30"/>
      <c r="Y124" s="208">
        <f>'Data base'!AL12</f>
        <v>1</v>
      </c>
      <c r="Z124" s="171" t="s">
        <v>442</v>
      </c>
      <c r="AA124" s="127" t="s">
        <v>443</v>
      </c>
      <c r="AB124" s="127" t="s">
        <v>444</v>
      </c>
      <c r="AC124" s="127" t="s">
        <v>445</v>
      </c>
      <c r="AD124" s="30"/>
      <c r="AE124" s="208" t="str">
        <f>'Data base'!AU12</f>
        <v>3 ( R )</v>
      </c>
      <c r="AF124" s="127" t="s">
        <v>442</v>
      </c>
      <c r="AG124" s="171" t="s">
        <v>443</v>
      </c>
      <c r="AH124" s="127" t="s">
        <v>444</v>
      </c>
      <c r="AI124" s="127" t="s">
        <v>445</v>
      </c>
      <c r="AJ124" s="30"/>
      <c r="AK124" s="208" t="str">
        <f>'Data base'!BD12</f>
        <v>NT</v>
      </c>
      <c r="AL124" s="127" t="s">
        <v>442</v>
      </c>
      <c r="AM124" s="127" t="s">
        <v>443</v>
      </c>
      <c r="AN124" s="171" t="s">
        <v>444</v>
      </c>
      <c r="AO124" s="127" t="s">
        <v>445</v>
      </c>
    </row>
    <row r="125" spans="1:41" x14ac:dyDescent="0.3">
      <c r="D125" s="264" t="s">
        <v>434</v>
      </c>
      <c r="E125" s="30" t="s">
        <v>384</v>
      </c>
      <c r="F125" s="139"/>
      <c r="G125" s="59" t="str">
        <f>'Data base'!P12</f>
        <v>+ (1000 - 10000)</v>
      </c>
      <c r="H125" s="127" t="s">
        <v>389</v>
      </c>
      <c r="I125" s="127" t="s">
        <v>404</v>
      </c>
      <c r="J125" s="127" t="s">
        <v>287</v>
      </c>
      <c r="K125" s="138" t="s">
        <v>318</v>
      </c>
      <c r="L125" s="30"/>
      <c r="M125" s="158" t="str">
        <f>'Data base'!X12</f>
        <v>+ (50 - 70)</v>
      </c>
      <c r="N125" s="127" t="s">
        <v>389</v>
      </c>
      <c r="O125" s="127" t="s">
        <v>404</v>
      </c>
      <c r="P125" s="127" t="s">
        <v>287</v>
      </c>
      <c r="Q125" s="171" t="s">
        <v>318</v>
      </c>
      <c r="R125" s="30"/>
      <c r="S125" s="125" t="str">
        <f>'Data base'!AH12</f>
        <v xml:space="preserve"> + (1,025 - 1,025)</v>
      </c>
      <c r="T125" s="127" t="s">
        <v>389</v>
      </c>
      <c r="U125" s="127" t="s">
        <v>404</v>
      </c>
      <c r="V125" s="127" t="s">
        <v>287</v>
      </c>
      <c r="W125" s="138" t="s">
        <v>318</v>
      </c>
      <c r="X125" s="30"/>
      <c r="Y125" s="221" t="str">
        <f>'Data base'!AQ12</f>
        <v xml:space="preserve"> + (2,900 - 3,233)</v>
      </c>
      <c r="Z125" s="127" t="s">
        <v>389</v>
      </c>
      <c r="AA125" s="127" t="s">
        <v>404</v>
      </c>
      <c r="AB125" s="127" t="s">
        <v>287</v>
      </c>
      <c r="AC125" s="171" t="s">
        <v>318</v>
      </c>
      <c r="AD125" s="30"/>
      <c r="AE125" s="204" t="str">
        <f>'Data base'!AZ12</f>
        <v xml:space="preserve"> + (2,900 - 3,600)</v>
      </c>
      <c r="AF125" s="127" t="s">
        <v>389</v>
      </c>
      <c r="AG125" s="127" t="s">
        <v>404</v>
      </c>
      <c r="AH125" s="127" t="s">
        <v>287</v>
      </c>
      <c r="AI125" s="171" t="s">
        <v>318</v>
      </c>
      <c r="AJ125" s="30"/>
      <c r="AK125" s="221" t="str">
        <f>'Data base'!BJ12</f>
        <v xml:space="preserve"> + (400 - 600)</v>
      </c>
      <c r="AL125" s="127" t="s">
        <v>389</v>
      </c>
      <c r="AM125" s="127" t="s">
        <v>404</v>
      </c>
      <c r="AN125" s="127" t="s">
        <v>287</v>
      </c>
      <c r="AO125" s="171" t="s">
        <v>318</v>
      </c>
    </row>
    <row r="126" spans="1:41" x14ac:dyDescent="0.3">
      <c r="D126" s="264"/>
      <c r="E126" s="30" t="s">
        <v>383</v>
      </c>
      <c r="F126" s="139"/>
      <c r="G126" s="59" t="str">
        <f>'Data base'!O12</f>
        <v>+ (100 - 1000)</v>
      </c>
      <c r="H126" s="134"/>
      <c r="I126" s="127" t="s">
        <v>389</v>
      </c>
      <c r="J126" s="127" t="s">
        <v>287</v>
      </c>
      <c r="K126" s="138" t="s">
        <v>318</v>
      </c>
      <c r="L126" s="30"/>
      <c r="M126" s="218" t="str">
        <f>'Data base'!Y12</f>
        <v>+ (50 - 70)</v>
      </c>
      <c r="N126" s="134"/>
      <c r="O126" s="127" t="s">
        <v>389</v>
      </c>
      <c r="P126" s="127" t="s">
        <v>287</v>
      </c>
      <c r="Q126" s="171" t="s">
        <v>318</v>
      </c>
      <c r="R126" s="30"/>
      <c r="S126" s="125" t="str">
        <f>'Data base'!AG12</f>
        <v xml:space="preserve"> + (80 - 80)</v>
      </c>
      <c r="T126" s="134"/>
      <c r="U126" s="127" t="s">
        <v>389</v>
      </c>
      <c r="V126" s="127" t="s">
        <v>287</v>
      </c>
      <c r="W126" s="138" t="s">
        <v>318</v>
      </c>
      <c r="X126" s="30"/>
      <c r="Y126" s="220" t="str">
        <f>'Data base'!AP12</f>
        <v xml:space="preserve"> + (260 - 400)</v>
      </c>
      <c r="Z126" s="134"/>
      <c r="AA126" s="127" t="s">
        <v>389</v>
      </c>
      <c r="AB126" s="127" t="s">
        <v>287</v>
      </c>
      <c r="AC126" s="171" t="s">
        <v>318</v>
      </c>
      <c r="AD126" s="30"/>
      <c r="AE126" s="204" t="str">
        <f>'Data base'!AY12</f>
        <v xml:space="preserve"> + (200 - 280)</v>
      </c>
      <c r="AF126" s="134"/>
      <c r="AG126" s="127" t="s">
        <v>389</v>
      </c>
      <c r="AH126" s="127" t="s">
        <v>287</v>
      </c>
      <c r="AI126" s="171" t="s">
        <v>318</v>
      </c>
      <c r="AJ126" s="30"/>
      <c r="AK126" s="99" t="str">
        <f>'Data base'!BI12</f>
        <v xml:space="preserve"> + (50 - 90)</v>
      </c>
      <c r="AL126" s="134"/>
      <c r="AM126" s="127" t="s">
        <v>389</v>
      </c>
      <c r="AN126" s="127" t="s">
        <v>287</v>
      </c>
      <c r="AO126" s="171" t="s">
        <v>318</v>
      </c>
    </row>
    <row r="127" spans="1:41" x14ac:dyDescent="0.3">
      <c r="D127" s="30" t="s">
        <v>436</v>
      </c>
      <c r="E127" s="30"/>
      <c r="F127" s="139"/>
      <c r="G127" s="97">
        <f>'Data base'!N12</f>
        <v>1.0526315789473684</v>
      </c>
      <c r="H127" s="171" t="s">
        <v>1040</v>
      </c>
      <c r="I127" s="127" t="s">
        <v>449</v>
      </c>
      <c r="J127" s="127" t="s">
        <v>450</v>
      </c>
      <c r="K127" s="127" t="s">
        <v>493</v>
      </c>
      <c r="L127" s="30"/>
      <c r="M127" s="217">
        <f>'Data base'!W12</f>
        <v>0.18181818181818182</v>
      </c>
      <c r="N127" s="127" t="s">
        <v>448</v>
      </c>
      <c r="O127" s="171" t="s">
        <v>1049</v>
      </c>
      <c r="P127" s="127" t="s">
        <v>450</v>
      </c>
      <c r="Q127" s="127" t="s">
        <v>493</v>
      </c>
      <c r="R127" s="30"/>
      <c r="S127" s="97">
        <f>'Data base'!AF12</f>
        <v>0.66666666666666663</v>
      </c>
      <c r="T127" s="127" t="s">
        <v>448</v>
      </c>
      <c r="U127" s="171" t="s">
        <v>1049</v>
      </c>
      <c r="V127" s="127" t="s">
        <v>450</v>
      </c>
      <c r="W127" s="127" t="s">
        <v>493</v>
      </c>
      <c r="X127" s="30"/>
      <c r="Y127" s="97">
        <f>'Data base'!AO12</f>
        <v>0.66666666666666663</v>
      </c>
      <c r="Z127" s="127" t="s">
        <v>448</v>
      </c>
      <c r="AA127" s="171" t="s">
        <v>1049</v>
      </c>
      <c r="AB127" s="127" t="s">
        <v>450</v>
      </c>
      <c r="AC127" s="127" t="s">
        <v>493</v>
      </c>
      <c r="AD127" s="30"/>
      <c r="AE127" s="96">
        <f>'Data base'!AX12</f>
        <v>0.5</v>
      </c>
      <c r="AF127" s="127" t="s">
        <v>448</v>
      </c>
      <c r="AG127" s="171" t="s">
        <v>1049</v>
      </c>
      <c r="AH127" s="127" t="s">
        <v>450</v>
      </c>
      <c r="AI127" s="127" t="s">
        <v>493</v>
      </c>
      <c r="AJ127" s="30"/>
      <c r="AK127" s="96">
        <f>'Data base'!BH12</f>
        <v>0.72727272727272729</v>
      </c>
      <c r="AL127" s="127" t="s">
        <v>448</v>
      </c>
      <c r="AM127" s="171" t="s">
        <v>1049</v>
      </c>
      <c r="AN127" s="127" t="s">
        <v>450</v>
      </c>
      <c r="AO127" s="127" t="s">
        <v>493</v>
      </c>
    </row>
    <row r="128" spans="1:41" x14ac:dyDescent="0.3">
      <c r="D128" s="30" t="s">
        <v>437</v>
      </c>
      <c r="E128" s="30"/>
      <c r="F128" s="140">
        <f>'Data base'!E12</f>
        <v>16</v>
      </c>
      <c r="G128" s="127">
        <f>$F128</f>
        <v>16</v>
      </c>
      <c r="H128" s="138" t="s">
        <v>1043</v>
      </c>
      <c r="I128" s="127" t="s">
        <v>452</v>
      </c>
      <c r="J128" s="135" t="s">
        <v>453</v>
      </c>
      <c r="K128" s="127" t="s">
        <v>370</v>
      </c>
      <c r="L128" s="30"/>
      <c r="M128" s="172">
        <f>$F128</f>
        <v>16</v>
      </c>
      <c r="N128" s="171" t="s">
        <v>1043</v>
      </c>
      <c r="O128" s="127" t="s">
        <v>452</v>
      </c>
      <c r="P128" s="135" t="s">
        <v>453</v>
      </c>
      <c r="Q128" s="127" t="s">
        <v>370</v>
      </c>
      <c r="R128" s="30"/>
      <c r="S128" s="127">
        <f>$F128</f>
        <v>16</v>
      </c>
      <c r="T128" s="171" t="s">
        <v>1043</v>
      </c>
      <c r="U128" s="127" t="s">
        <v>452</v>
      </c>
      <c r="V128" s="135" t="s">
        <v>453</v>
      </c>
      <c r="W128" s="127" t="s">
        <v>370</v>
      </c>
      <c r="X128" s="30"/>
      <c r="Y128" s="208">
        <f>$F128</f>
        <v>16</v>
      </c>
      <c r="Z128" s="171" t="s">
        <v>1043</v>
      </c>
      <c r="AA128" s="127" t="s">
        <v>452</v>
      </c>
      <c r="AB128" s="135" t="s">
        <v>453</v>
      </c>
      <c r="AC128" s="127" t="s">
        <v>370</v>
      </c>
      <c r="AD128" s="30"/>
      <c r="AE128" s="208">
        <f>$F128</f>
        <v>16</v>
      </c>
      <c r="AF128" s="171" t="s">
        <v>1043</v>
      </c>
      <c r="AG128" s="127" t="s">
        <v>452</v>
      </c>
      <c r="AH128" s="135" t="s">
        <v>453</v>
      </c>
      <c r="AI128" s="127" t="s">
        <v>370</v>
      </c>
      <c r="AJ128" s="30"/>
      <c r="AK128" s="208">
        <f>$F128</f>
        <v>16</v>
      </c>
      <c r="AL128" s="171" t="s">
        <v>1043</v>
      </c>
      <c r="AM128" s="127" t="s">
        <v>452</v>
      </c>
      <c r="AN128" s="135" t="s">
        <v>453</v>
      </c>
      <c r="AO128" s="127" t="s">
        <v>370</v>
      </c>
    </row>
    <row r="129" spans="1:41" x14ac:dyDescent="0.3">
      <c r="D129" s="30" t="s">
        <v>561</v>
      </c>
      <c r="E129" s="30"/>
      <c r="F129" s="139"/>
      <c r="G129" s="127">
        <f>'Data base'!L12</f>
        <v>38</v>
      </c>
      <c r="H129" s="127"/>
      <c r="I129" s="127"/>
      <c r="J129" s="135"/>
      <c r="K129" s="127"/>
      <c r="L129" s="194"/>
      <c r="M129" s="172">
        <f>'Data base'!U12</f>
        <v>220</v>
      </c>
      <c r="N129" s="127"/>
      <c r="O129" s="127"/>
      <c r="P129" s="135"/>
      <c r="Q129" s="127"/>
      <c r="R129" s="30"/>
      <c r="S129" s="127">
        <f>'Data base'!AD12</f>
        <v>450</v>
      </c>
      <c r="T129" s="127">
        <v>1</v>
      </c>
      <c r="U129" s="127">
        <v>3</v>
      </c>
      <c r="V129" s="135">
        <v>1</v>
      </c>
      <c r="W129" s="127">
        <v>3</v>
      </c>
      <c r="X129" s="194">
        <f>T129*4+U129*3+V129*2+W129</f>
        <v>18</v>
      </c>
      <c r="Y129" s="208">
        <f>'Data base'!AM12</f>
        <v>90</v>
      </c>
      <c r="Z129" s="222"/>
      <c r="AA129" s="222"/>
      <c r="AB129" s="222"/>
      <c r="AC129" s="222"/>
      <c r="AD129" s="194"/>
      <c r="AE129" s="208">
        <f>'Data base'!AV12</f>
        <v>120</v>
      </c>
      <c r="AF129" s="30"/>
      <c r="AG129" s="30"/>
      <c r="AH129" s="30"/>
      <c r="AI129" s="30"/>
      <c r="AJ129" s="30"/>
      <c r="AK129" s="208">
        <f>'Data base'!BF12</f>
        <v>550</v>
      </c>
      <c r="AL129" s="30"/>
      <c r="AM129" s="30"/>
      <c r="AN129" s="30"/>
      <c r="AO129" s="30"/>
    </row>
    <row r="130" spans="1:41" x14ac:dyDescent="0.3">
      <c r="D130" s="30" t="s">
        <v>1039</v>
      </c>
      <c r="E130" s="30"/>
      <c r="F130" s="139"/>
      <c r="G130" s="125" t="str">
        <f>Protection!E12</f>
        <v>All year</v>
      </c>
      <c r="H130" s="30"/>
      <c r="I130" s="30"/>
      <c r="J130" s="30"/>
      <c r="K130" s="30"/>
      <c r="L130" s="30"/>
      <c r="M130" s="205" t="str">
        <f>Protection!F12</f>
        <v>All year</v>
      </c>
      <c r="N130" s="30"/>
      <c r="O130" s="30"/>
      <c r="P130" s="30"/>
      <c r="Q130" s="30"/>
      <c r="R130" s="30"/>
      <c r="S130" s="30" t="str">
        <f>Protection!G12</f>
        <v>All year</v>
      </c>
      <c r="T130" s="30"/>
      <c r="U130" s="30"/>
      <c r="V130" s="30"/>
      <c r="W130" s="30"/>
      <c r="X130" s="30"/>
      <c r="Y130" s="229" t="str">
        <f>Protection!H12</f>
        <v>All year (if micro-res.)</v>
      </c>
      <c r="Z130" s="30"/>
      <c r="AA130" s="30"/>
      <c r="AB130" s="30"/>
      <c r="AC130" s="30"/>
      <c r="AD130" s="30"/>
      <c r="AE130" s="208">
        <f>Protection!I12</f>
        <v>0</v>
      </c>
      <c r="AF130" s="30"/>
      <c r="AG130" s="30"/>
      <c r="AH130" s="30"/>
      <c r="AI130" s="30"/>
      <c r="AJ130" s="30"/>
      <c r="AK130" s="208" t="str">
        <f>Protection!J12</f>
        <v>Yes</v>
      </c>
      <c r="AL130" s="30"/>
      <c r="AM130" s="30"/>
      <c r="AN130" s="30"/>
      <c r="AO130" s="30"/>
    </row>
    <row r="131" spans="1:41" x14ac:dyDescent="0.3">
      <c r="D131" s="30" t="s">
        <v>1038</v>
      </c>
      <c r="E131" s="30"/>
      <c r="F131" s="139"/>
      <c r="G131" s="125" t="str">
        <f>Protection!K12</f>
        <v>none</v>
      </c>
      <c r="H131" s="30"/>
      <c r="I131" s="30"/>
      <c r="J131" s="30"/>
      <c r="K131" s="30"/>
      <c r="L131" s="30"/>
      <c r="M131" s="205" t="str">
        <f>Protection!L12</f>
        <v>200 m, microreserve*</v>
      </c>
      <c r="N131" s="30"/>
      <c r="O131" s="30"/>
      <c r="P131" s="30"/>
      <c r="Q131" s="30"/>
      <c r="R131" s="30"/>
      <c r="S131" s="30" t="str">
        <f>Protection!M12</f>
        <v>x</v>
      </c>
      <c r="T131" s="30"/>
      <c r="U131" s="30"/>
      <c r="V131" s="30"/>
      <c r="W131" s="30"/>
      <c r="X131" s="30"/>
      <c r="Y131" s="229" t="str">
        <f>Protection!N12</f>
        <v>Microreserve</v>
      </c>
      <c r="Z131" s="30"/>
      <c r="AA131" s="30"/>
      <c r="AB131" s="30"/>
      <c r="AC131" s="30"/>
      <c r="AD131" s="30"/>
      <c r="AE131" s="208">
        <f>Protection!O12</f>
        <v>0</v>
      </c>
      <c r="AF131" s="30"/>
      <c r="AG131" s="30"/>
      <c r="AH131" s="30"/>
      <c r="AI131" s="30"/>
      <c r="AJ131" s="30"/>
      <c r="AK131" s="225">
        <f>Protection!P12</f>
        <v>500</v>
      </c>
      <c r="AL131" s="30"/>
      <c r="AM131" s="30"/>
      <c r="AN131" s="30"/>
      <c r="AO131" s="30"/>
    </row>
    <row r="133" spans="1:41" x14ac:dyDescent="0.3">
      <c r="A133" s="194">
        <v>13</v>
      </c>
      <c r="B133" s="39" t="str">
        <f>'Data base'!C13</f>
        <v>Circaetus gallicus</v>
      </c>
      <c r="C133" s="29" t="str">
        <f>'Data base'!D13</f>
        <v>Short-toed Eagle</v>
      </c>
      <c r="D133" s="65" t="s">
        <v>438</v>
      </c>
      <c r="E133" s="65"/>
      <c r="F133" s="131"/>
      <c r="G133" s="138" t="s">
        <v>456</v>
      </c>
      <c r="H133" s="131" t="s">
        <v>439</v>
      </c>
      <c r="I133" s="131" t="s">
        <v>381</v>
      </c>
      <c r="J133" s="131" t="s">
        <v>861</v>
      </c>
      <c r="K133" s="131" t="s">
        <v>860</v>
      </c>
      <c r="L133" s="30"/>
      <c r="N133" s="131" t="s">
        <v>439</v>
      </c>
      <c r="O133" s="131" t="s">
        <v>381</v>
      </c>
      <c r="P133" s="131" t="s">
        <v>861</v>
      </c>
      <c r="Q133" s="131" t="s">
        <v>860</v>
      </c>
      <c r="R133" s="30"/>
      <c r="S133" s="137" t="s">
        <v>456</v>
      </c>
      <c r="T133" s="131" t="s">
        <v>439</v>
      </c>
      <c r="U133" s="131" t="s">
        <v>381</v>
      </c>
      <c r="V133" s="131" t="s">
        <v>861</v>
      </c>
      <c r="W133" s="131" t="s">
        <v>860</v>
      </c>
      <c r="X133" s="30"/>
      <c r="Y133" s="30"/>
      <c r="Z133" s="131" t="s">
        <v>439</v>
      </c>
      <c r="AA133" s="131" t="s">
        <v>381</v>
      </c>
      <c r="AB133" s="131" t="s">
        <v>861</v>
      </c>
      <c r="AC133" s="131" t="s">
        <v>860</v>
      </c>
      <c r="AD133" s="30"/>
      <c r="AE133" s="30"/>
      <c r="AF133" s="131" t="s">
        <v>439</v>
      </c>
      <c r="AG133" s="131" t="s">
        <v>381</v>
      </c>
      <c r="AH133" s="131" t="s">
        <v>861</v>
      </c>
      <c r="AI133" s="131" t="s">
        <v>860</v>
      </c>
      <c r="AJ133" s="30"/>
      <c r="AK133" s="137" t="s">
        <v>456</v>
      </c>
      <c r="AL133" s="131" t="s">
        <v>439</v>
      </c>
      <c r="AM133" s="131" t="s">
        <v>381</v>
      </c>
      <c r="AN133" s="131" t="s">
        <v>861</v>
      </c>
      <c r="AO133" s="131" t="s">
        <v>860</v>
      </c>
    </row>
    <row r="134" spans="1:41" x14ac:dyDescent="0.3">
      <c r="D134" s="130" t="s">
        <v>432</v>
      </c>
      <c r="E134" s="130"/>
      <c r="F134" s="141">
        <f>'Data base'!G13</f>
        <v>0</v>
      </c>
      <c r="G134" s="127">
        <f>$F134</f>
        <v>0</v>
      </c>
      <c r="H134" s="132">
        <v>1</v>
      </c>
      <c r="I134" s="132">
        <v>2</v>
      </c>
      <c r="J134" s="132">
        <v>3</v>
      </c>
      <c r="K134" s="142" t="s">
        <v>440</v>
      </c>
      <c r="L134" s="30"/>
      <c r="M134" s="127">
        <f>$F134</f>
        <v>0</v>
      </c>
      <c r="N134" s="132">
        <v>1</v>
      </c>
      <c r="O134" s="132">
        <v>2</v>
      </c>
      <c r="P134" s="132">
        <v>3</v>
      </c>
      <c r="Q134" s="142" t="s">
        <v>440</v>
      </c>
      <c r="R134" s="30"/>
      <c r="S134" s="127">
        <f>$F134</f>
        <v>0</v>
      </c>
      <c r="T134" s="132">
        <v>1</v>
      </c>
      <c r="U134" s="132">
        <v>2</v>
      </c>
      <c r="V134" s="132">
        <v>3</v>
      </c>
      <c r="W134" s="142" t="s">
        <v>440</v>
      </c>
      <c r="X134" s="30"/>
      <c r="Y134" s="127">
        <f>$F134</f>
        <v>0</v>
      </c>
      <c r="Z134" s="132">
        <v>1</v>
      </c>
      <c r="AA134" s="132">
        <v>2</v>
      </c>
      <c r="AB134" s="132">
        <v>3</v>
      </c>
      <c r="AC134" s="142" t="s">
        <v>440</v>
      </c>
      <c r="AD134" s="30"/>
      <c r="AE134" s="127">
        <f>$F134</f>
        <v>0</v>
      </c>
      <c r="AF134" s="132">
        <v>1</v>
      </c>
      <c r="AG134" s="132">
        <v>2</v>
      </c>
      <c r="AH134" s="132">
        <v>3</v>
      </c>
      <c r="AI134" s="142" t="s">
        <v>440</v>
      </c>
      <c r="AJ134" s="30"/>
      <c r="AK134" s="127">
        <f>$F134</f>
        <v>0</v>
      </c>
      <c r="AL134" s="132">
        <v>1</v>
      </c>
      <c r="AM134" s="132">
        <v>2</v>
      </c>
      <c r="AN134" s="132">
        <v>3</v>
      </c>
      <c r="AO134" s="142" t="s">
        <v>440</v>
      </c>
    </row>
    <row r="135" spans="1:41" x14ac:dyDescent="0.3">
      <c r="D135" s="31" t="s">
        <v>435</v>
      </c>
      <c r="E135" s="30"/>
      <c r="F135" s="140" t="str">
        <f>'Data base'!J13</f>
        <v>x</v>
      </c>
      <c r="G135" s="127" t="str">
        <f>$F135</f>
        <v>x</v>
      </c>
      <c r="H135" s="227" t="s">
        <v>389</v>
      </c>
      <c r="I135" s="227" t="s">
        <v>404</v>
      </c>
      <c r="J135" s="227" t="s">
        <v>446</v>
      </c>
      <c r="K135" s="127" t="s">
        <v>447</v>
      </c>
      <c r="L135" s="30"/>
      <c r="M135" s="127" t="str">
        <f>$F135</f>
        <v>x</v>
      </c>
      <c r="N135" s="227" t="s">
        <v>389</v>
      </c>
      <c r="O135" s="227" t="s">
        <v>404</v>
      </c>
      <c r="P135" s="227" t="s">
        <v>446</v>
      </c>
      <c r="Q135" s="127" t="s">
        <v>447</v>
      </c>
      <c r="R135" s="30"/>
      <c r="S135" s="127" t="str">
        <f>$F135</f>
        <v>x</v>
      </c>
      <c r="T135" s="127" t="s">
        <v>389</v>
      </c>
      <c r="U135" s="127" t="s">
        <v>404</v>
      </c>
      <c r="V135" s="127" t="s">
        <v>446</v>
      </c>
      <c r="W135" s="127" t="s">
        <v>447</v>
      </c>
      <c r="X135" s="30"/>
      <c r="Y135" s="127" t="str">
        <f>$F135</f>
        <v>x</v>
      </c>
      <c r="Z135" s="171" t="s">
        <v>389</v>
      </c>
      <c r="AA135" s="127" t="s">
        <v>404</v>
      </c>
      <c r="AB135" s="127" t="s">
        <v>446</v>
      </c>
      <c r="AC135" s="127" t="s">
        <v>447</v>
      </c>
      <c r="AD135" s="30"/>
      <c r="AE135" s="127" t="str">
        <f>$F135</f>
        <v>x</v>
      </c>
      <c r="AF135" s="127" t="s">
        <v>389</v>
      </c>
      <c r="AG135" s="127" t="s">
        <v>404</v>
      </c>
      <c r="AH135" s="171" t="s">
        <v>446</v>
      </c>
      <c r="AI135" s="127" t="s">
        <v>447</v>
      </c>
      <c r="AJ135" s="30"/>
      <c r="AK135" s="127" t="str">
        <f>$F135</f>
        <v>x</v>
      </c>
      <c r="AL135" s="127" t="s">
        <v>389</v>
      </c>
      <c r="AM135" s="127" t="s">
        <v>404</v>
      </c>
      <c r="AN135" s="127" t="s">
        <v>446</v>
      </c>
      <c r="AO135" s="127" t="s">
        <v>447</v>
      </c>
    </row>
    <row r="136" spans="1:41" s="30" customFormat="1" x14ac:dyDescent="0.3">
      <c r="A136" s="194"/>
      <c r="B136" s="3"/>
      <c r="D136" s="31" t="s">
        <v>601</v>
      </c>
      <c r="F136" s="139"/>
      <c r="G136" s="97">
        <f>'Data base'!S13</f>
        <v>0</v>
      </c>
      <c r="H136" s="208" t="s">
        <v>640</v>
      </c>
      <c r="I136" s="208" t="s">
        <v>1058</v>
      </c>
      <c r="J136" s="208" t="s">
        <v>1057</v>
      </c>
      <c r="K136" s="208" t="s">
        <v>1054</v>
      </c>
      <c r="M136" s="97">
        <f>'Data base'!AB13</f>
        <v>0</v>
      </c>
      <c r="N136" s="208" t="s">
        <v>640</v>
      </c>
      <c r="O136" s="208" t="s">
        <v>1058</v>
      </c>
      <c r="P136" s="208" t="s">
        <v>1057</v>
      </c>
      <c r="Q136" s="171" t="s">
        <v>1054</v>
      </c>
      <c r="R136" s="194"/>
      <c r="S136" s="97">
        <f>'Data base'!AK13</f>
        <v>0</v>
      </c>
      <c r="T136" s="208" t="s">
        <v>640</v>
      </c>
      <c r="U136" s="208" t="s">
        <v>1058</v>
      </c>
      <c r="V136" s="208" t="s">
        <v>1057</v>
      </c>
      <c r="W136" s="208" t="s">
        <v>1054</v>
      </c>
      <c r="X136" s="194"/>
      <c r="Y136" s="97">
        <f>'Data base'!AT13</f>
        <v>0</v>
      </c>
      <c r="Z136" s="208" t="s">
        <v>640</v>
      </c>
      <c r="AA136" s="208" t="s">
        <v>1058</v>
      </c>
      <c r="AB136" s="208" t="s">
        <v>1057</v>
      </c>
      <c r="AC136" s="171" t="s">
        <v>1054</v>
      </c>
      <c r="AD136" s="194"/>
      <c r="AE136" s="97">
        <f>'Data base'!BC13</f>
        <v>0</v>
      </c>
      <c r="AF136" s="208" t="s">
        <v>640</v>
      </c>
      <c r="AG136" s="208" t="s">
        <v>1058</v>
      </c>
      <c r="AH136" s="208" t="s">
        <v>1057</v>
      </c>
      <c r="AI136" s="171" t="s">
        <v>1054</v>
      </c>
      <c r="AJ136" s="194"/>
      <c r="AK136" s="97">
        <f>'Data base'!BM13</f>
        <v>0</v>
      </c>
      <c r="AL136" s="208" t="s">
        <v>640</v>
      </c>
      <c r="AM136" s="208" t="s">
        <v>1058</v>
      </c>
      <c r="AN136" s="208" t="s">
        <v>1057</v>
      </c>
      <c r="AO136" s="208" t="s">
        <v>1054</v>
      </c>
    </row>
    <row r="137" spans="1:41" x14ac:dyDescent="0.3">
      <c r="D137" s="31" t="s">
        <v>433</v>
      </c>
      <c r="E137" s="133" t="s">
        <v>441</v>
      </c>
      <c r="F137" s="139"/>
      <c r="G137" s="127" t="s">
        <v>68</v>
      </c>
      <c r="H137" s="171" t="s">
        <v>442</v>
      </c>
      <c r="I137" s="127" t="s">
        <v>443</v>
      </c>
      <c r="J137" s="127" t="s">
        <v>444</v>
      </c>
      <c r="K137" s="127" t="s">
        <v>445</v>
      </c>
      <c r="L137" s="30"/>
      <c r="M137" s="172" t="str">
        <f>'Data base'!T13</f>
        <v>CR</v>
      </c>
      <c r="N137" s="171" t="s">
        <v>442</v>
      </c>
      <c r="O137" s="127" t="s">
        <v>443</v>
      </c>
      <c r="P137" s="127" t="s">
        <v>444</v>
      </c>
      <c r="Q137" s="127" t="s">
        <v>445</v>
      </c>
      <c r="R137" s="30"/>
      <c r="S137" s="127" t="str">
        <f>'Data base'!AC13</f>
        <v>-</v>
      </c>
      <c r="T137" s="127" t="s">
        <v>442</v>
      </c>
      <c r="U137" s="127" t="s">
        <v>443</v>
      </c>
      <c r="V137" s="127" t="s">
        <v>444</v>
      </c>
      <c r="W137" s="127" t="s">
        <v>445</v>
      </c>
      <c r="X137" s="30"/>
      <c r="Y137" s="208">
        <f>'Data base'!AL13</f>
        <v>1</v>
      </c>
      <c r="Z137" s="171" t="s">
        <v>442</v>
      </c>
      <c r="AA137" s="127" t="s">
        <v>443</v>
      </c>
      <c r="AB137" s="127" t="s">
        <v>444</v>
      </c>
      <c r="AC137" s="127" t="s">
        <v>445</v>
      </c>
      <c r="AD137" s="30"/>
      <c r="AE137" s="208" t="str">
        <f>'Data base'!AU13</f>
        <v>0 ( Ex )</v>
      </c>
      <c r="AF137" s="171" t="s">
        <v>442</v>
      </c>
      <c r="AG137" s="127" t="s">
        <v>443</v>
      </c>
      <c r="AH137" s="127" t="s">
        <v>444</v>
      </c>
      <c r="AI137" s="127" t="s">
        <v>445</v>
      </c>
      <c r="AJ137" s="30"/>
      <c r="AK137" s="208" t="str">
        <f>'Data base'!BD13</f>
        <v>-</v>
      </c>
      <c r="AL137" s="127" t="s">
        <v>442</v>
      </c>
      <c r="AM137" s="127" t="s">
        <v>443</v>
      </c>
      <c r="AN137" s="127" t="s">
        <v>444</v>
      </c>
      <c r="AO137" s="127" t="s">
        <v>445</v>
      </c>
    </row>
    <row r="138" spans="1:41" x14ac:dyDescent="0.3">
      <c r="D138" s="264" t="s">
        <v>434</v>
      </c>
      <c r="E138" s="30" t="s">
        <v>384</v>
      </c>
      <c r="F138" s="139"/>
      <c r="H138" s="127" t="s">
        <v>389</v>
      </c>
      <c r="I138" s="127" t="s">
        <v>404</v>
      </c>
      <c r="J138" s="127" t="s">
        <v>287</v>
      </c>
      <c r="K138" s="127" t="s">
        <v>318</v>
      </c>
      <c r="L138" s="30"/>
      <c r="M138" s="158" t="str">
        <f>'Data base'!X13</f>
        <v>-</v>
      </c>
      <c r="N138" s="127" t="s">
        <v>389</v>
      </c>
      <c r="O138" s="127" t="s">
        <v>404</v>
      </c>
      <c r="P138" s="127" t="s">
        <v>287</v>
      </c>
      <c r="Q138" s="127" t="s">
        <v>318</v>
      </c>
      <c r="R138" s="30"/>
      <c r="S138" s="127">
        <f>'Data base'!AH13</f>
        <v>0</v>
      </c>
      <c r="T138" s="127" t="s">
        <v>389</v>
      </c>
      <c r="U138" s="127" t="s">
        <v>404</v>
      </c>
      <c r="V138" s="127" t="s">
        <v>287</v>
      </c>
      <c r="W138" s="127" t="s">
        <v>318</v>
      </c>
      <c r="X138" s="30"/>
      <c r="Y138" s="221" t="str">
        <f>'Data base'!AQ13</f>
        <v xml:space="preserve"> - ( - 100)</v>
      </c>
      <c r="Z138" s="171" t="s">
        <v>389</v>
      </c>
      <c r="AA138" s="127" t="s">
        <v>404</v>
      </c>
      <c r="AB138" s="127" t="s">
        <v>287</v>
      </c>
      <c r="AC138" s="127" t="s">
        <v>318</v>
      </c>
      <c r="AD138" s="30"/>
      <c r="AE138" s="208">
        <f>'Data base'!AZ13</f>
        <v>0</v>
      </c>
      <c r="AF138" s="127" t="s">
        <v>389</v>
      </c>
      <c r="AG138" s="127" t="s">
        <v>404</v>
      </c>
      <c r="AH138" s="171" t="s">
        <v>287</v>
      </c>
      <c r="AI138" s="127" t="s">
        <v>318</v>
      </c>
      <c r="AJ138" s="30"/>
      <c r="AK138" s="99">
        <f>'Data base'!BJ13</f>
        <v>0</v>
      </c>
      <c r="AL138" s="127" t="s">
        <v>389</v>
      </c>
      <c r="AM138" s="127" t="s">
        <v>404</v>
      </c>
      <c r="AN138" s="127" t="s">
        <v>287</v>
      </c>
      <c r="AO138" s="127" t="s">
        <v>318</v>
      </c>
    </row>
    <row r="139" spans="1:41" x14ac:dyDescent="0.3">
      <c r="D139" s="264"/>
      <c r="E139" s="30" t="s">
        <v>383</v>
      </c>
      <c r="F139" s="139"/>
      <c r="H139" s="134"/>
      <c r="I139" s="127" t="s">
        <v>389</v>
      </c>
      <c r="J139" s="127" t="s">
        <v>287</v>
      </c>
      <c r="K139" s="127" t="s">
        <v>318</v>
      </c>
      <c r="L139" s="30"/>
      <c r="M139" s="218" t="str">
        <f>'Data base'!Y13</f>
        <v>-</v>
      </c>
      <c r="N139" s="134"/>
      <c r="O139" s="127" t="s">
        <v>389</v>
      </c>
      <c r="P139" s="127" t="s">
        <v>287</v>
      </c>
      <c r="Q139" s="127" t="s">
        <v>318</v>
      </c>
      <c r="R139" s="30"/>
      <c r="S139" s="127">
        <f>'Data base'!AG13</f>
        <v>0</v>
      </c>
      <c r="T139" s="134"/>
      <c r="U139" s="127" t="s">
        <v>389</v>
      </c>
      <c r="V139" s="127" t="s">
        <v>287</v>
      </c>
      <c r="W139" s="127" t="s">
        <v>318</v>
      </c>
      <c r="X139" s="30"/>
      <c r="Y139" s="220" t="str">
        <f>'Data base'!AP13</f>
        <v xml:space="preserve">x </v>
      </c>
      <c r="Z139" s="134"/>
      <c r="AA139" s="127" t="s">
        <v>389</v>
      </c>
      <c r="AB139" s="127" t="s">
        <v>287</v>
      </c>
      <c r="AC139" s="127" t="s">
        <v>318</v>
      </c>
      <c r="AD139" s="30"/>
      <c r="AE139" s="208">
        <f>'Data base'!AY13</f>
        <v>0</v>
      </c>
      <c r="AF139" s="134"/>
      <c r="AG139" s="127" t="s">
        <v>389</v>
      </c>
      <c r="AH139" s="171" t="s">
        <v>287</v>
      </c>
      <c r="AI139" s="127" t="s">
        <v>318</v>
      </c>
      <c r="AJ139" s="30"/>
      <c r="AK139" s="99">
        <f>'Data base'!BI13</f>
        <v>0</v>
      </c>
      <c r="AL139" s="134"/>
      <c r="AM139" s="127" t="s">
        <v>389</v>
      </c>
      <c r="AN139" s="127" t="s">
        <v>287</v>
      </c>
      <c r="AO139" s="127" t="s">
        <v>318</v>
      </c>
    </row>
    <row r="140" spans="1:41" x14ac:dyDescent="0.3">
      <c r="D140" s="30" t="s">
        <v>436</v>
      </c>
      <c r="E140" s="30"/>
      <c r="F140" s="139"/>
      <c r="H140" s="127" t="s">
        <v>448</v>
      </c>
      <c r="I140" s="127" t="s">
        <v>449</v>
      </c>
      <c r="J140" s="127" t="s">
        <v>450</v>
      </c>
      <c r="K140" s="127" t="s">
        <v>493</v>
      </c>
      <c r="L140" s="30"/>
      <c r="M140" s="217" t="e">
        <f>'Data base'!W13</f>
        <v>#DIV/0!</v>
      </c>
      <c r="N140" s="171" t="s">
        <v>1040</v>
      </c>
      <c r="O140" s="127" t="s">
        <v>449</v>
      </c>
      <c r="P140" s="127" t="s">
        <v>450</v>
      </c>
      <c r="Q140" s="127" t="s">
        <v>493</v>
      </c>
      <c r="R140" s="30"/>
      <c r="S140" s="127" t="e">
        <f>'Data base'!AF13</f>
        <v>#DIV/0!</v>
      </c>
      <c r="T140" s="127" t="s">
        <v>448</v>
      </c>
      <c r="U140" s="127" t="s">
        <v>449</v>
      </c>
      <c r="V140" s="127" t="s">
        <v>450</v>
      </c>
      <c r="W140" s="127" t="s">
        <v>493</v>
      </c>
      <c r="X140" s="30"/>
      <c r="Y140" s="97" t="e">
        <f>'Data base'!AO13</f>
        <v>#DIV/0!</v>
      </c>
      <c r="Z140" s="171" t="s">
        <v>1040</v>
      </c>
      <c r="AA140" s="127" t="s">
        <v>449</v>
      </c>
      <c r="AB140" s="127" t="s">
        <v>450</v>
      </c>
      <c r="AC140" s="127" t="s">
        <v>493</v>
      </c>
      <c r="AD140" s="30"/>
      <c r="AE140" s="96">
        <f>'Data base'!AX13</f>
        <v>60</v>
      </c>
      <c r="AF140" s="171" t="s">
        <v>1040</v>
      </c>
      <c r="AG140" s="127" t="s">
        <v>449</v>
      </c>
      <c r="AH140" s="127" t="s">
        <v>450</v>
      </c>
      <c r="AI140" s="127" t="s">
        <v>493</v>
      </c>
      <c r="AJ140" s="30"/>
      <c r="AK140" s="96" t="e">
        <f>'Data base'!BH13</f>
        <v>#DIV/0!</v>
      </c>
      <c r="AL140" s="127" t="s">
        <v>448</v>
      </c>
      <c r="AM140" s="127" t="s">
        <v>449</v>
      </c>
      <c r="AN140" s="127" t="s">
        <v>450</v>
      </c>
      <c r="AO140" s="127" t="s">
        <v>493</v>
      </c>
    </row>
    <row r="141" spans="1:41" x14ac:dyDescent="0.3">
      <c r="D141" s="30" t="s">
        <v>437</v>
      </c>
      <c r="E141" s="30"/>
      <c r="F141" s="140">
        <f>'Data base'!E13</f>
        <v>13</v>
      </c>
      <c r="G141" s="138">
        <f>$F141</f>
        <v>13</v>
      </c>
      <c r="H141" s="127" t="s">
        <v>451</v>
      </c>
      <c r="I141" s="127" t="s">
        <v>452</v>
      </c>
      <c r="J141" s="135" t="s">
        <v>453</v>
      </c>
      <c r="K141" s="127" t="s">
        <v>370</v>
      </c>
      <c r="L141" s="30"/>
      <c r="M141" s="224">
        <f>$F141</f>
        <v>13</v>
      </c>
      <c r="N141" s="171" t="s">
        <v>1043</v>
      </c>
      <c r="O141" s="127" t="s">
        <v>452</v>
      </c>
      <c r="P141" s="135" t="s">
        <v>453</v>
      </c>
      <c r="Q141" s="127" t="s">
        <v>370</v>
      </c>
      <c r="R141" s="30"/>
      <c r="S141" s="127">
        <f>$F141</f>
        <v>13</v>
      </c>
      <c r="T141" s="171" t="s">
        <v>1043</v>
      </c>
      <c r="U141" s="127" t="s">
        <v>452</v>
      </c>
      <c r="V141" s="135" t="s">
        <v>453</v>
      </c>
      <c r="W141" s="127" t="s">
        <v>370</v>
      </c>
      <c r="X141" s="30"/>
      <c r="Y141" s="208">
        <f>$F141</f>
        <v>13</v>
      </c>
      <c r="Z141" s="171" t="s">
        <v>1043</v>
      </c>
      <c r="AA141" s="127" t="s">
        <v>452</v>
      </c>
      <c r="AB141" s="135" t="s">
        <v>453</v>
      </c>
      <c r="AC141" s="127" t="s">
        <v>370</v>
      </c>
      <c r="AD141" s="30"/>
      <c r="AE141" s="208">
        <f>$F141</f>
        <v>13</v>
      </c>
      <c r="AF141" s="171" t="s">
        <v>1043</v>
      </c>
      <c r="AG141" s="127" t="s">
        <v>452</v>
      </c>
      <c r="AH141" s="135" t="s">
        <v>453</v>
      </c>
      <c r="AI141" s="127" t="s">
        <v>370</v>
      </c>
      <c r="AJ141" s="30"/>
      <c r="AK141" s="208">
        <f>$F141</f>
        <v>13</v>
      </c>
      <c r="AL141" s="127" t="s">
        <v>451</v>
      </c>
      <c r="AM141" s="127" t="s">
        <v>452</v>
      </c>
      <c r="AN141" s="135" t="s">
        <v>453</v>
      </c>
      <c r="AO141" s="127" t="s">
        <v>370</v>
      </c>
    </row>
    <row r="142" spans="1:41" x14ac:dyDescent="0.3">
      <c r="D142" s="30" t="s">
        <v>561</v>
      </c>
      <c r="E142" s="30"/>
      <c r="F142" s="139"/>
      <c r="G142" s="127">
        <f>'Data base'!L13</f>
        <v>0</v>
      </c>
      <c r="H142" s="127"/>
      <c r="I142" s="127"/>
      <c r="J142" s="135"/>
      <c r="K142" s="127"/>
      <c r="L142" s="194"/>
      <c r="M142" s="172">
        <f>'Data base'!U13</f>
        <v>0</v>
      </c>
      <c r="N142" s="127"/>
      <c r="O142" s="127"/>
      <c r="P142" s="135"/>
      <c r="Q142" s="127"/>
      <c r="R142" s="30"/>
      <c r="S142" s="127">
        <f>'Data base'!AD13</f>
        <v>0</v>
      </c>
      <c r="T142" s="127"/>
      <c r="U142" s="127"/>
      <c r="V142" s="135"/>
      <c r="W142" s="127"/>
      <c r="X142" s="30"/>
      <c r="Y142" s="208">
        <f>'Data base'!AM13</f>
        <v>0</v>
      </c>
      <c r="Z142" s="30"/>
      <c r="AA142" s="30"/>
      <c r="AB142" s="30"/>
      <c r="AC142" s="30"/>
      <c r="AD142" s="30"/>
      <c r="AE142" s="208">
        <f>'Data base'!AV13</f>
        <v>1</v>
      </c>
      <c r="AF142" s="30"/>
      <c r="AG142" s="30"/>
      <c r="AH142" s="30"/>
      <c r="AI142" s="30"/>
      <c r="AJ142" s="30"/>
      <c r="AK142" s="208">
        <f>'Data base'!BF13</f>
        <v>0</v>
      </c>
      <c r="AL142" s="30"/>
      <c r="AM142" s="30"/>
      <c r="AN142" s="30"/>
      <c r="AO142" s="30"/>
    </row>
    <row r="143" spans="1:41" x14ac:dyDescent="0.3">
      <c r="D143" s="30" t="s">
        <v>1039</v>
      </c>
      <c r="E143" s="30"/>
      <c r="F143" s="139"/>
      <c r="H143" s="30"/>
      <c r="I143" s="30"/>
      <c r="J143" s="30"/>
      <c r="K143" s="30"/>
      <c r="L143" s="30"/>
      <c r="M143" s="223" t="str">
        <f>Protection!F13</f>
        <v>All year</v>
      </c>
      <c r="N143" s="30"/>
      <c r="O143" s="30"/>
      <c r="P143" s="30"/>
      <c r="Q143" s="30"/>
      <c r="R143" s="30"/>
      <c r="S143" s="30">
        <f>Protection!G13</f>
        <v>0</v>
      </c>
      <c r="T143" s="30"/>
      <c r="U143" s="30"/>
      <c r="V143" s="30"/>
      <c r="W143" s="30"/>
      <c r="X143" s="30"/>
      <c r="Y143" s="208" t="str">
        <f>Protection!H13</f>
        <v>All year (if micro-res.)</v>
      </c>
      <c r="Z143" s="30"/>
      <c r="AA143" s="30"/>
      <c r="AB143" s="30"/>
      <c r="AC143" s="30"/>
      <c r="AD143" s="30"/>
      <c r="AE143" s="208">
        <f>Protection!I13</f>
        <v>0</v>
      </c>
      <c r="AF143" s="30"/>
      <c r="AG143" s="30"/>
      <c r="AH143" s="30"/>
      <c r="AI143" s="30"/>
      <c r="AJ143" s="30"/>
      <c r="AK143" s="208" t="str">
        <f>Protection!J13</f>
        <v>-</v>
      </c>
      <c r="AL143" s="30"/>
      <c r="AM143" s="30"/>
      <c r="AN143" s="30"/>
      <c r="AO143" s="30"/>
    </row>
    <row r="144" spans="1:41" x14ac:dyDescent="0.3">
      <c r="D144" s="30" t="s">
        <v>1038</v>
      </c>
      <c r="E144" s="30"/>
      <c r="F144" s="139"/>
      <c r="H144" s="30"/>
      <c r="I144" s="30"/>
      <c r="J144" s="30"/>
      <c r="K144" s="30"/>
      <c r="L144" s="30"/>
      <c r="M144" s="223" t="str">
        <f>Protection!L13</f>
        <v>200 m, microreserve*</v>
      </c>
      <c r="N144" s="30"/>
      <c r="O144" s="30"/>
      <c r="P144" s="30"/>
      <c r="Q144" s="30"/>
      <c r="R144" s="30"/>
      <c r="S144" s="30" t="str">
        <f>Protection!M13</f>
        <v>-</v>
      </c>
      <c r="T144" s="30"/>
      <c r="U144" s="30"/>
      <c r="V144" s="30"/>
      <c r="W144" s="30"/>
      <c r="X144" s="30"/>
      <c r="Y144" s="229" t="str">
        <f>Protection!N13</f>
        <v>Microreserve</v>
      </c>
      <c r="Z144" s="30"/>
      <c r="AA144" s="30"/>
      <c r="AB144" s="30"/>
      <c r="AC144" s="30"/>
      <c r="AD144" s="30"/>
      <c r="AE144" s="208">
        <f>Protection!O13</f>
        <v>0</v>
      </c>
      <c r="AF144" s="30"/>
      <c r="AG144" s="30"/>
      <c r="AH144" s="30"/>
      <c r="AI144" s="30"/>
      <c r="AJ144" s="30"/>
      <c r="AK144" s="225" t="str">
        <f>Protection!P13</f>
        <v>-</v>
      </c>
      <c r="AL144" s="30"/>
      <c r="AM144" s="30"/>
      <c r="AN144" s="30"/>
      <c r="AO144" s="30"/>
    </row>
    <row r="146" spans="1:41" x14ac:dyDescent="0.3">
      <c r="A146" s="194">
        <v>14</v>
      </c>
      <c r="B146" s="39" t="str">
        <f>'Data base'!C14</f>
        <v>Accipiter gentilis</v>
      </c>
      <c r="C146" s="29" t="str">
        <f>'Data base'!D14</f>
        <v>Nothern Gooshawk</v>
      </c>
      <c r="D146" s="65" t="s">
        <v>438</v>
      </c>
      <c r="E146" s="65"/>
      <c r="F146" s="131"/>
      <c r="H146" s="131" t="s">
        <v>439</v>
      </c>
      <c r="I146" s="131" t="s">
        <v>381</v>
      </c>
      <c r="J146" s="131" t="s">
        <v>861</v>
      </c>
      <c r="K146" s="131" t="s">
        <v>860</v>
      </c>
      <c r="L146" s="30"/>
      <c r="M146" s="194"/>
      <c r="N146" s="131" t="s">
        <v>439</v>
      </c>
      <c r="O146" s="131" t="s">
        <v>381</v>
      </c>
      <c r="P146" s="131" t="s">
        <v>861</v>
      </c>
      <c r="Q146" s="131" t="s">
        <v>860</v>
      </c>
      <c r="R146" s="30"/>
      <c r="S146" s="30"/>
      <c r="T146" s="131" t="s">
        <v>439</v>
      </c>
      <c r="U146" s="131" t="s">
        <v>381</v>
      </c>
      <c r="V146" s="131" t="s">
        <v>861</v>
      </c>
      <c r="W146" s="131" t="s">
        <v>860</v>
      </c>
      <c r="X146" s="30"/>
      <c r="Y146" s="30"/>
      <c r="Z146" s="131" t="s">
        <v>439</v>
      </c>
      <c r="AA146" s="131" t="s">
        <v>381</v>
      </c>
      <c r="AB146" s="131" t="s">
        <v>861</v>
      </c>
      <c r="AC146" s="131" t="s">
        <v>860</v>
      </c>
      <c r="AD146" s="30"/>
      <c r="AE146" s="30"/>
      <c r="AF146" s="131" t="s">
        <v>439</v>
      </c>
      <c r="AG146" s="131" t="s">
        <v>381</v>
      </c>
      <c r="AH146" s="131" t="s">
        <v>861</v>
      </c>
      <c r="AI146" s="131" t="s">
        <v>860</v>
      </c>
      <c r="AJ146" s="30"/>
      <c r="AK146" s="30"/>
      <c r="AL146" s="131" t="s">
        <v>439</v>
      </c>
      <c r="AM146" s="131" t="s">
        <v>381</v>
      </c>
      <c r="AN146" s="131" t="s">
        <v>861</v>
      </c>
      <c r="AO146" s="131" t="s">
        <v>860</v>
      </c>
    </row>
    <row r="147" spans="1:41" x14ac:dyDescent="0.3">
      <c r="D147" s="130" t="s">
        <v>432</v>
      </c>
      <c r="E147" s="130"/>
      <c r="F147" s="141">
        <f>'Data base'!G14</f>
        <v>0</v>
      </c>
      <c r="G147" s="127">
        <f>$F147</f>
        <v>0</v>
      </c>
      <c r="H147" s="132">
        <v>1</v>
      </c>
      <c r="I147" s="132">
        <v>2</v>
      </c>
      <c r="J147" s="132">
        <v>3</v>
      </c>
      <c r="K147" s="142" t="s">
        <v>440</v>
      </c>
      <c r="L147" s="30"/>
      <c r="M147" s="140">
        <f>$F147</f>
        <v>0</v>
      </c>
      <c r="N147" s="132">
        <v>1</v>
      </c>
      <c r="O147" s="132">
        <v>2</v>
      </c>
      <c r="P147" s="132">
        <v>3</v>
      </c>
      <c r="Q147" s="142" t="s">
        <v>440</v>
      </c>
      <c r="R147" s="30"/>
      <c r="S147" s="127">
        <f>$F147</f>
        <v>0</v>
      </c>
      <c r="T147" s="132">
        <v>1</v>
      </c>
      <c r="U147" s="132">
        <v>2</v>
      </c>
      <c r="V147" s="132">
        <v>3</v>
      </c>
      <c r="W147" s="142" t="s">
        <v>440</v>
      </c>
      <c r="X147" s="30"/>
      <c r="Y147" s="140">
        <f>$F147</f>
        <v>0</v>
      </c>
      <c r="Z147" s="132">
        <v>1</v>
      </c>
      <c r="AA147" s="132">
        <v>2</v>
      </c>
      <c r="AB147" s="132">
        <v>3</v>
      </c>
      <c r="AC147" s="142" t="s">
        <v>440</v>
      </c>
      <c r="AD147" s="30"/>
      <c r="AE147" s="140">
        <f>$F147</f>
        <v>0</v>
      </c>
      <c r="AF147" s="132">
        <v>1</v>
      </c>
      <c r="AG147" s="132">
        <v>2</v>
      </c>
      <c r="AH147" s="132">
        <v>3</v>
      </c>
      <c r="AI147" s="142" t="s">
        <v>440</v>
      </c>
      <c r="AJ147" s="30"/>
      <c r="AK147" s="140">
        <f>$F147</f>
        <v>0</v>
      </c>
      <c r="AL147" s="132">
        <v>1</v>
      </c>
      <c r="AM147" s="132">
        <v>2</v>
      </c>
      <c r="AN147" s="132">
        <v>3</v>
      </c>
      <c r="AO147" s="142" t="s">
        <v>440</v>
      </c>
    </row>
    <row r="148" spans="1:41" x14ac:dyDescent="0.3">
      <c r="D148" s="31" t="s">
        <v>435</v>
      </c>
      <c r="E148" s="30"/>
      <c r="F148" s="140">
        <f>'Data base'!J14</f>
        <v>0</v>
      </c>
      <c r="G148" s="127">
        <f>$F148</f>
        <v>0</v>
      </c>
      <c r="H148" s="127" t="s">
        <v>389</v>
      </c>
      <c r="I148" s="127" t="s">
        <v>404</v>
      </c>
      <c r="J148" s="127" t="s">
        <v>446</v>
      </c>
      <c r="K148" s="138" t="s">
        <v>447</v>
      </c>
      <c r="L148" s="30"/>
      <c r="M148" s="140">
        <f>$F148</f>
        <v>0</v>
      </c>
      <c r="N148" s="127" t="s">
        <v>389</v>
      </c>
      <c r="O148" s="127" t="s">
        <v>404</v>
      </c>
      <c r="P148" s="127" t="s">
        <v>446</v>
      </c>
      <c r="Q148" s="138" t="s">
        <v>447</v>
      </c>
      <c r="R148" s="30"/>
      <c r="S148" s="127">
        <f>$F148</f>
        <v>0</v>
      </c>
      <c r="T148" s="127" t="s">
        <v>389</v>
      </c>
      <c r="U148" s="127" t="s">
        <v>404</v>
      </c>
      <c r="V148" s="127" t="s">
        <v>446</v>
      </c>
      <c r="W148" s="138" t="s">
        <v>447</v>
      </c>
      <c r="X148" s="30"/>
      <c r="Y148" s="140">
        <f>$F148</f>
        <v>0</v>
      </c>
      <c r="Z148" s="127" t="s">
        <v>389</v>
      </c>
      <c r="AA148" s="127" t="s">
        <v>404</v>
      </c>
      <c r="AB148" s="127" t="s">
        <v>446</v>
      </c>
      <c r="AC148" s="138" t="s">
        <v>447</v>
      </c>
      <c r="AD148" s="30"/>
      <c r="AE148" s="140">
        <f>$F148</f>
        <v>0</v>
      </c>
      <c r="AF148" s="127" t="s">
        <v>389</v>
      </c>
      <c r="AG148" s="127" t="s">
        <v>404</v>
      </c>
      <c r="AH148" s="127" t="s">
        <v>446</v>
      </c>
      <c r="AI148" s="138" t="s">
        <v>447</v>
      </c>
      <c r="AJ148" s="30"/>
      <c r="AK148" s="140">
        <f>$F148</f>
        <v>0</v>
      </c>
      <c r="AL148" s="127" t="s">
        <v>389</v>
      </c>
      <c r="AM148" s="127" t="s">
        <v>404</v>
      </c>
      <c r="AN148" s="127" t="s">
        <v>446</v>
      </c>
      <c r="AO148" s="138" t="s">
        <v>447</v>
      </c>
    </row>
    <row r="149" spans="1:41" s="30" customFormat="1" x14ac:dyDescent="0.3">
      <c r="A149" s="194"/>
      <c r="B149" s="3"/>
      <c r="D149" s="31" t="s">
        <v>601</v>
      </c>
      <c r="F149" s="139"/>
      <c r="G149" s="97">
        <f>'Data base'!S14</f>
        <v>0.41552011881004314</v>
      </c>
      <c r="H149" s="208" t="s">
        <v>640</v>
      </c>
      <c r="I149" s="208" t="s">
        <v>1058</v>
      </c>
      <c r="J149" s="258" t="s">
        <v>1056</v>
      </c>
      <c r="K149" s="171" t="s">
        <v>1054</v>
      </c>
      <c r="M149" s="97">
        <f>'Data base'!AB14</f>
        <v>0.78181869638277179</v>
      </c>
      <c r="N149" s="208" t="s">
        <v>640</v>
      </c>
      <c r="O149" s="208" t="s">
        <v>1058</v>
      </c>
      <c r="P149" s="171" t="s">
        <v>1055</v>
      </c>
      <c r="Q149" s="208" t="s">
        <v>1054</v>
      </c>
      <c r="R149" s="194"/>
      <c r="S149" s="97">
        <f>'Data base'!AK14</f>
        <v>0.88885187123866982</v>
      </c>
      <c r="T149" s="208" t="s">
        <v>640</v>
      </c>
      <c r="U149" s="208" t="s">
        <v>1058</v>
      </c>
      <c r="V149" s="171" t="s">
        <v>1055</v>
      </c>
      <c r="W149" s="208" t="s">
        <v>1054</v>
      </c>
      <c r="X149" s="194"/>
      <c r="Y149" s="97">
        <f>'Data base'!AT14</f>
        <v>0.75276180154515493</v>
      </c>
      <c r="Z149" s="208" t="s">
        <v>640</v>
      </c>
      <c r="AA149" s="208" t="s">
        <v>1058</v>
      </c>
      <c r="AB149" s="171" t="s">
        <v>1055</v>
      </c>
      <c r="AC149" s="208" t="s">
        <v>1054</v>
      </c>
      <c r="AD149" s="194"/>
      <c r="AE149" s="97">
        <f>'Data base'!BC14</f>
        <v>0.67687779479326193</v>
      </c>
      <c r="AF149" s="208" t="s">
        <v>640</v>
      </c>
      <c r="AG149" s="208" t="s">
        <v>1058</v>
      </c>
      <c r="AH149" s="171" t="s">
        <v>1055</v>
      </c>
      <c r="AI149" s="208" t="s">
        <v>1054</v>
      </c>
      <c r="AJ149" s="194"/>
      <c r="AK149" s="97">
        <f>'Data base'!BM14</f>
        <v>1.1190028048279463</v>
      </c>
      <c r="AL149" s="208" t="s">
        <v>640</v>
      </c>
      <c r="AM149" s="171" t="s">
        <v>1047</v>
      </c>
      <c r="AN149" s="208" t="s">
        <v>1057</v>
      </c>
      <c r="AO149" s="208" t="s">
        <v>1054</v>
      </c>
    </row>
    <row r="150" spans="1:41" x14ac:dyDescent="0.3">
      <c r="D150" s="31" t="s">
        <v>433</v>
      </c>
      <c r="E150" s="133" t="s">
        <v>441</v>
      </c>
      <c r="F150" s="139"/>
      <c r="G150" s="127" t="str">
        <f>'Data base'!K14</f>
        <v>LC</v>
      </c>
      <c r="H150" s="127" t="s">
        <v>442</v>
      </c>
      <c r="I150" s="127" t="s">
        <v>443</v>
      </c>
      <c r="J150" s="127" t="s">
        <v>444</v>
      </c>
      <c r="K150" s="138" t="s">
        <v>445</v>
      </c>
      <c r="L150" s="30"/>
      <c r="M150" s="140" t="str">
        <f>'Data base'!T14</f>
        <v>NT</v>
      </c>
      <c r="N150" s="127" t="s">
        <v>442</v>
      </c>
      <c r="O150" s="127" t="s">
        <v>443</v>
      </c>
      <c r="P150" s="171" t="s">
        <v>444</v>
      </c>
      <c r="Q150" s="127" t="s">
        <v>445</v>
      </c>
      <c r="R150" s="30"/>
      <c r="S150" s="127" t="str">
        <f>'Data base'!AC14</f>
        <v>NT</v>
      </c>
      <c r="T150" s="127" t="s">
        <v>442</v>
      </c>
      <c r="U150" s="127" t="s">
        <v>443</v>
      </c>
      <c r="V150" s="138" t="s">
        <v>444</v>
      </c>
      <c r="W150" s="127" t="s">
        <v>445</v>
      </c>
      <c r="X150" s="30"/>
      <c r="Y150" s="208" t="str">
        <f>'Data base'!AL14</f>
        <v>-</v>
      </c>
      <c r="Z150" s="127" t="s">
        <v>442</v>
      </c>
      <c r="AA150" s="127" t="s">
        <v>443</v>
      </c>
      <c r="AB150" s="127" t="s">
        <v>444</v>
      </c>
      <c r="AC150" s="171" t="s">
        <v>445</v>
      </c>
      <c r="AD150" s="30"/>
      <c r="AE150" s="208" t="str">
        <f>'Data base'!AU14</f>
        <v>3 ( R )</v>
      </c>
      <c r="AF150" s="127" t="s">
        <v>442</v>
      </c>
      <c r="AG150" s="171" t="s">
        <v>443</v>
      </c>
      <c r="AH150" s="127" t="s">
        <v>444</v>
      </c>
      <c r="AI150" s="127" t="s">
        <v>445</v>
      </c>
      <c r="AJ150" s="30"/>
      <c r="AK150" s="208" t="str">
        <f>'Data base'!BD14</f>
        <v>NT</v>
      </c>
      <c r="AL150" s="127" t="s">
        <v>442</v>
      </c>
      <c r="AM150" s="127" t="s">
        <v>443</v>
      </c>
      <c r="AN150" s="171" t="s">
        <v>444</v>
      </c>
      <c r="AO150" s="127" t="s">
        <v>445</v>
      </c>
    </row>
    <row r="151" spans="1:41" x14ac:dyDescent="0.3">
      <c r="D151" s="264" t="s">
        <v>434</v>
      </c>
      <c r="E151" s="30" t="s">
        <v>384</v>
      </c>
      <c r="F151" s="139"/>
      <c r="G151" s="40" t="str">
        <f>'Data base'!P14</f>
        <v>- (33 - 50)</v>
      </c>
      <c r="H151" s="138" t="s">
        <v>389</v>
      </c>
      <c r="I151" s="127" t="s">
        <v>404</v>
      </c>
      <c r="J151" s="127" t="s">
        <v>287</v>
      </c>
      <c r="K151" s="127" t="s">
        <v>318</v>
      </c>
      <c r="L151" s="30"/>
      <c r="M151" s="157" t="str">
        <f>'Data base'!Y14</f>
        <v>- (50 - 70)</v>
      </c>
      <c r="N151" s="171" t="s">
        <v>389</v>
      </c>
      <c r="O151" s="127" t="s">
        <v>404</v>
      </c>
      <c r="P151" s="127" t="s">
        <v>287</v>
      </c>
      <c r="Q151" s="127" t="s">
        <v>318</v>
      </c>
      <c r="R151" s="30"/>
      <c r="S151" s="127" t="str">
        <f>'Data base'!AH14</f>
        <v xml:space="preserve"> - (24 - 33)</v>
      </c>
      <c r="T151" s="138" t="s">
        <v>389</v>
      </c>
      <c r="U151" s="127" t="s">
        <v>404</v>
      </c>
      <c r="V151" s="127" t="s">
        <v>287</v>
      </c>
      <c r="W151" s="127" t="s">
        <v>318</v>
      </c>
      <c r="X151" s="30"/>
      <c r="Y151" s="221" t="str">
        <f>'Data base'!AQ14</f>
        <v xml:space="preserve"> - (49 - 85)</v>
      </c>
      <c r="Z151" s="171" t="s">
        <v>389</v>
      </c>
      <c r="AA151" s="127" t="s">
        <v>404</v>
      </c>
      <c r="AB151" s="127" t="s">
        <v>287</v>
      </c>
      <c r="AC151" s="127" t="s">
        <v>318</v>
      </c>
      <c r="AD151" s="30"/>
      <c r="AE151" s="208">
        <f>'Data base'!AZ14</f>
        <v>0</v>
      </c>
      <c r="AF151" s="127" t="s">
        <v>389</v>
      </c>
      <c r="AG151" s="127" t="s">
        <v>404</v>
      </c>
      <c r="AH151" s="171" t="s">
        <v>287</v>
      </c>
      <c r="AI151" s="127" t="s">
        <v>318</v>
      </c>
      <c r="AJ151" s="30"/>
      <c r="AK151" s="99">
        <f>'Data base'!BJ14</f>
        <v>0</v>
      </c>
      <c r="AL151" s="127" t="s">
        <v>389</v>
      </c>
      <c r="AM151" s="127" t="s">
        <v>404</v>
      </c>
      <c r="AN151" s="171" t="s">
        <v>287</v>
      </c>
      <c r="AO151" s="127" t="s">
        <v>318</v>
      </c>
    </row>
    <row r="152" spans="1:41" x14ac:dyDescent="0.3">
      <c r="D152" s="264"/>
      <c r="E152" s="30" t="s">
        <v>383</v>
      </c>
      <c r="F152" s="139"/>
      <c r="G152" s="40" t="str">
        <f>'Data base'!O14</f>
        <v>- (50 - 100)</v>
      </c>
      <c r="H152" s="134"/>
      <c r="I152" s="138" t="s">
        <v>389</v>
      </c>
      <c r="J152" s="127" t="s">
        <v>287</v>
      </c>
      <c r="K152" s="127" t="s">
        <v>318</v>
      </c>
      <c r="L152" s="30"/>
      <c r="M152" s="157" t="str">
        <f>'Data base'!X14</f>
        <v>- (20 - 50)</v>
      </c>
      <c r="N152" s="134"/>
      <c r="O152" s="171" t="s">
        <v>389</v>
      </c>
      <c r="P152" s="127" t="s">
        <v>287</v>
      </c>
      <c r="Q152" s="127" t="s">
        <v>318</v>
      </c>
      <c r="R152" s="30"/>
      <c r="S152" s="127" t="str">
        <f>'Data base'!AG14</f>
        <v>- (20 - 22)</v>
      </c>
      <c r="T152" s="134"/>
      <c r="U152" s="138" t="s">
        <v>389</v>
      </c>
      <c r="V152" s="127" t="s">
        <v>287</v>
      </c>
      <c r="W152" s="127" t="s">
        <v>318</v>
      </c>
      <c r="X152" s="30"/>
      <c r="Y152" s="97" t="str">
        <f>'Data base'!AP14</f>
        <v xml:space="preserve">F </v>
      </c>
      <c r="Z152" s="134"/>
      <c r="AA152" s="144" t="s">
        <v>389</v>
      </c>
      <c r="AB152" s="144" t="s">
        <v>287</v>
      </c>
      <c r="AC152" s="144" t="s">
        <v>318</v>
      </c>
      <c r="AD152" s="30"/>
      <c r="AE152" s="208">
        <f>'Data base'!AY14</f>
        <v>0</v>
      </c>
      <c r="AF152" s="134"/>
      <c r="AG152" s="127" t="s">
        <v>389</v>
      </c>
      <c r="AH152" s="171" t="s">
        <v>287</v>
      </c>
      <c r="AI152" s="127" t="s">
        <v>318</v>
      </c>
      <c r="AJ152" s="30"/>
      <c r="AK152" s="99" t="str">
        <f>'Data base'!BI14</f>
        <v xml:space="preserve"> - (20 - 50)</v>
      </c>
      <c r="AL152" s="134"/>
      <c r="AM152" s="171" t="s">
        <v>389</v>
      </c>
      <c r="AN152" s="127" t="s">
        <v>287</v>
      </c>
      <c r="AO152" s="127" t="s">
        <v>318</v>
      </c>
    </row>
    <row r="153" spans="1:41" x14ac:dyDescent="0.3">
      <c r="D153" s="30" t="s">
        <v>436</v>
      </c>
      <c r="E153" s="30"/>
      <c r="F153" s="139"/>
      <c r="G153" s="97">
        <f>'Data base'!N14</f>
        <v>0.14814814814814814</v>
      </c>
      <c r="H153" s="127" t="s">
        <v>448</v>
      </c>
      <c r="I153" s="171" t="s">
        <v>1049</v>
      </c>
      <c r="J153" s="127" t="s">
        <v>450</v>
      </c>
      <c r="K153" s="127" t="s">
        <v>493</v>
      </c>
      <c r="L153" s="30"/>
      <c r="M153" s="140">
        <f>'Data base'!W14</f>
        <v>0.1</v>
      </c>
      <c r="N153" s="127" t="s">
        <v>448</v>
      </c>
      <c r="O153" s="171" t="s">
        <v>1049</v>
      </c>
      <c r="P153" s="127" t="s">
        <v>450</v>
      </c>
      <c r="Q153" s="127" t="s">
        <v>493</v>
      </c>
      <c r="R153" s="30"/>
      <c r="S153" s="97">
        <f>'Data base'!AF14</f>
        <v>7.1428571428571425E-2</v>
      </c>
      <c r="T153" s="127" t="s">
        <v>448</v>
      </c>
      <c r="U153" s="171" t="s">
        <v>1049</v>
      </c>
      <c r="V153" s="127" t="s">
        <v>450</v>
      </c>
      <c r="W153" s="127" t="s">
        <v>493</v>
      </c>
      <c r="X153" s="30"/>
      <c r="Y153" s="97">
        <f>'Data base'!AO14</f>
        <v>0.13333333333333333</v>
      </c>
      <c r="Z153" s="127" t="s">
        <v>448</v>
      </c>
      <c r="AA153" s="171" t="s">
        <v>1049</v>
      </c>
      <c r="AB153" s="127" t="s">
        <v>450</v>
      </c>
      <c r="AC153" s="127" t="s">
        <v>493</v>
      </c>
      <c r="AD153" s="30"/>
      <c r="AE153" s="96">
        <f>'Data base'!AX14</f>
        <v>0.12</v>
      </c>
      <c r="AF153" s="127" t="s">
        <v>448</v>
      </c>
      <c r="AG153" s="171" t="s">
        <v>1049</v>
      </c>
      <c r="AH153" s="127" t="s">
        <v>450</v>
      </c>
      <c r="AI153" s="127" t="s">
        <v>493</v>
      </c>
      <c r="AJ153" s="30"/>
      <c r="AK153" s="96">
        <f>'Data base'!BH14</f>
        <v>8.8888888888888892E-2</v>
      </c>
      <c r="AL153" s="127" t="s">
        <v>448</v>
      </c>
      <c r="AM153" s="127" t="s">
        <v>449</v>
      </c>
      <c r="AN153" s="171" t="s">
        <v>1050</v>
      </c>
      <c r="AO153" s="127" t="s">
        <v>493</v>
      </c>
    </row>
    <row r="154" spans="1:41" x14ac:dyDescent="0.3">
      <c r="D154" s="30" t="s">
        <v>437</v>
      </c>
      <c r="E154" s="30"/>
      <c r="F154" s="140">
        <f>'Data base'!E14</f>
        <v>6</v>
      </c>
      <c r="G154" s="127">
        <f>$F154</f>
        <v>6</v>
      </c>
      <c r="H154" s="127" t="s">
        <v>451</v>
      </c>
      <c r="I154" s="171" t="s">
        <v>548</v>
      </c>
      <c r="J154" s="135" t="s">
        <v>453</v>
      </c>
      <c r="K154" s="127" t="s">
        <v>370</v>
      </c>
      <c r="L154" s="30"/>
      <c r="M154" s="140">
        <f>$F154</f>
        <v>6</v>
      </c>
      <c r="N154" s="127" t="s">
        <v>451</v>
      </c>
      <c r="O154" s="171" t="s">
        <v>548</v>
      </c>
      <c r="P154" s="135" t="s">
        <v>453</v>
      </c>
      <c r="Q154" s="127" t="s">
        <v>370</v>
      </c>
      <c r="R154" s="30"/>
      <c r="S154" s="127">
        <f>$F154</f>
        <v>6</v>
      </c>
      <c r="T154" s="127" t="s">
        <v>451</v>
      </c>
      <c r="U154" s="171" t="s">
        <v>548</v>
      </c>
      <c r="V154" s="135" t="s">
        <v>453</v>
      </c>
      <c r="W154" s="127" t="s">
        <v>370</v>
      </c>
      <c r="X154" s="30"/>
      <c r="Y154" s="208">
        <f>$F154</f>
        <v>6</v>
      </c>
      <c r="Z154" s="127" t="s">
        <v>451</v>
      </c>
      <c r="AA154" s="171" t="s">
        <v>548</v>
      </c>
      <c r="AB154" s="135" t="s">
        <v>453</v>
      </c>
      <c r="AC154" s="127" t="s">
        <v>370</v>
      </c>
      <c r="AD154" s="30"/>
      <c r="AE154" s="208">
        <f>$F154</f>
        <v>6</v>
      </c>
      <c r="AF154" s="127" t="s">
        <v>451</v>
      </c>
      <c r="AG154" s="171" t="s">
        <v>548</v>
      </c>
      <c r="AH154" s="135" t="s">
        <v>453</v>
      </c>
      <c r="AI154" s="127" t="s">
        <v>370</v>
      </c>
      <c r="AJ154" s="30"/>
      <c r="AK154" s="208">
        <f>$F154</f>
        <v>6</v>
      </c>
      <c r="AL154" s="127" t="s">
        <v>451</v>
      </c>
      <c r="AM154" s="171" t="s">
        <v>548</v>
      </c>
      <c r="AN154" s="135" t="s">
        <v>453</v>
      </c>
      <c r="AO154" s="127" t="s">
        <v>370</v>
      </c>
    </row>
    <row r="155" spans="1:41" x14ac:dyDescent="0.3">
      <c r="D155" s="30" t="s">
        <v>561</v>
      </c>
      <c r="E155" s="30"/>
      <c r="F155" s="139"/>
      <c r="G155" s="127">
        <f>'Data base'!L14</f>
        <v>270</v>
      </c>
      <c r="H155" s="127"/>
      <c r="I155" s="127"/>
      <c r="J155" s="135"/>
      <c r="K155" s="127"/>
      <c r="L155" s="194"/>
      <c r="M155" s="299">
        <f>'Data base'!U14</f>
        <v>400</v>
      </c>
      <c r="N155" s="299"/>
      <c r="O155" s="299"/>
      <c r="P155" s="365"/>
      <c r="Q155" s="299"/>
      <c r="R155" s="300"/>
      <c r="S155" s="299">
        <f>'Data base'!AD14</f>
        <v>4200</v>
      </c>
      <c r="T155" s="299">
        <v>1</v>
      </c>
      <c r="U155" s="299">
        <v>3</v>
      </c>
      <c r="V155" s="365">
        <v>2</v>
      </c>
      <c r="W155" s="299">
        <v>2</v>
      </c>
      <c r="X155" s="300">
        <f>T155*4+U155*3+V155*2+W155</f>
        <v>19</v>
      </c>
      <c r="Y155" s="299">
        <f>'Data base'!AM14</f>
        <v>450</v>
      </c>
      <c r="Z155" s="300"/>
      <c r="AA155" s="300"/>
      <c r="AB155" s="300"/>
      <c r="AC155" s="300"/>
      <c r="AD155" s="300"/>
      <c r="AE155" s="299">
        <f>'Data base'!AV14</f>
        <v>500</v>
      </c>
      <c r="AF155" s="300"/>
      <c r="AG155" s="300"/>
      <c r="AH155" s="300"/>
      <c r="AI155" s="300"/>
      <c r="AJ155" s="300"/>
      <c r="AK155" s="299">
        <f>'Data base'!BF14</f>
        <v>4500</v>
      </c>
      <c r="AL155" s="300"/>
      <c r="AM155" s="300"/>
      <c r="AN155" s="300"/>
      <c r="AO155" s="300"/>
    </row>
    <row r="156" spans="1:41" x14ac:dyDescent="0.3">
      <c r="D156" s="30" t="s">
        <v>1039</v>
      </c>
      <c r="E156" s="30"/>
      <c r="F156" s="139"/>
      <c r="G156" s="125" t="str">
        <f>Protection!E14</f>
        <v>Breeding</v>
      </c>
      <c r="H156" s="30"/>
      <c r="I156" s="30"/>
      <c r="J156" s="30"/>
      <c r="K156" s="30"/>
      <c r="L156" s="30"/>
      <c r="M156" s="140">
        <f>Protection!F14</f>
        <v>0</v>
      </c>
      <c r="N156" s="30"/>
      <c r="O156" s="30"/>
      <c r="P156" s="30"/>
      <c r="Q156" s="30"/>
      <c r="R156" s="30"/>
      <c r="S156" s="225">
        <f>Protection!G14</f>
        <v>0</v>
      </c>
      <c r="T156" s="30"/>
      <c r="U156" s="30"/>
      <c r="V156" s="30"/>
      <c r="W156" s="30"/>
      <c r="X156" s="30"/>
      <c r="Y156" s="229" t="str">
        <f>Protection!H14</f>
        <v>All year (if micro-res.)</v>
      </c>
      <c r="Z156" s="30"/>
      <c r="AA156" s="30"/>
      <c r="AB156" s="30"/>
      <c r="AC156" s="30"/>
      <c r="AD156" s="30"/>
      <c r="AE156" s="208">
        <f>Protection!I14</f>
        <v>0</v>
      </c>
      <c r="AF156" s="30"/>
      <c r="AG156" s="30"/>
      <c r="AH156" s="30"/>
      <c r="AI156" s="30"/>
      <c r="AJ156" s="30"/>
      <c r="AK156" s="208" t="str">
        <f>Protection!J14</f>
        <v>Yes</v>
      </c>
      <c r="AL156" s="30"/>
      <c r="AM156" s="30"/>
      <c r="AN156" s="30"/>
      <c r="AO156" s="30"/>
    </row>
    <row r="157" spans="1:41" x14ac:dyDescent="0.3">
      <c r="D157" s="30" t="s">
        <v>1038</v>
      </c>
      <c r="E157" s="30"/>
      <c r="F157" s="139"/>
      <c r="G157" s="125" t="str">
        <f>Protection!K14</f>
        <v>none</v>
      </c>
      <c r="H157" s="30"/>
      <c r="I157" s="30"/>
      <c r="J157" s="30"/>
      <c r="K157" s="30"/>
      <c r="L157" s="30"/>
      <c r="M157" s="223" t="str">
        <f>Protection!L14</f>
        <v>Microreserves possible; 59 established</v>
      </c>
      <c r="N157" s="30"/>
      <c r="O157" s="30"/>
      <c r="P157" s="30"/>
      <c r="Q157" s="30"/>
      <c r="R157" s="30"/>
      <c r="S157" s="30" t="str">
        <f>Protection!M14</f>
        <v>none</v>
      </c>
      <c r="T157" s="30"/>
      <c r="U157" s="30"/>
      <c r="V157" s="30"/>
      <c r="W157" s="30"/>
      <c r="X157" s="30"/>
      <c r="Y157" s="229" t="str">
        <f>Protection!N14</f>
        <v>Microreserve</v>
      </c>
      <c r="Z157" s="30"/>
      <c r="AA157" s="30"/>
      <c r="AB157" s="30"/>
      <c r="AC157" s="30"/>
      <c r="AD157" s="30"/>
      <c r="AE157" s="208">
        <f>Protection!O14</f>
        <v>0</v>
      </c>
      <c r="AF157" s="30"/>
      <c r="AG157" s="30"/>
      <c r="AH157" s="30"/>
      <c r="AI157" s="30"/>
      <c r="AJ157" s="30"/>
      <c r="AK157" s="225">
        <f>Protection!P14</f>
        <v>300</v>
      </c>
      <c r="AL157" s="30"/>
      <c r="AM157" s="30"/>
      <c r="AN157" s="30"/>
      <c r="AO157" s="30"/>
    </row>
    <row r="159" spans="1:41" x14ac:dyDescent="0.3">
      <c r="A159" s="194">
        <v>15</v>
      </c>
      <c r="B159" s="39" t="str">
        <f>'Data base'!C15</f>
        <v xml:space="preserve">Buteo buteo </v>
      </c>
      <c r="C159" s="29" t="str">
        <f>'Data base'!D15</f>
        <v>Eurasian Buzzard</v>
      </c>
      <c r="D159" s="65" t="s">
        <v>438</v>
      </c>
      <c r="E159" s="65"/>
      <c r="F159" s="131"/>
      <c r="H159" s="131" t="s">
        <v>439</v>
      </c>
      <c r="I159" s="131" t="s">
        <v>381</v>
      </c>
      <c r="J159" s="131" t="s">
        <v>861</v>
      </c>
      <c r="K159" s="131" t="s">
        <v>860</v>
      </c>
      <c r="L159" s="30"/>
      <c r="N159" s="131" t="s">
        <v>439</v>
      </c>
      <c r="O159" s="131" t="s">
        <v>381</v>
      </c>
      <c r="P159" s="131" t="s">
        <v>861</v>
      </c>
      <c r="Q159" s="131" t="s">
        <v>860</v>
      </c>
      <c r="R159" s="30"/>
      <c r="S159" s="30"/>
      <c r="T159" s="131" t="s">
        <v>439</v>
      </c>
      <c r="U159" s="131" t="s">
        <v>381</v>
      </c>
      <c r="V159" s="131" t="s">
        <v>861</v>
      </c>
      <c r="W159" s="131" t="s">
        <v>860</v>
      </c>
      <c r="X159" s="30"/>
      <c r="Y159" s="30"/>
      <c r="Z159" s="131" t="s">
        <v>439</v>
      </c>
      <c r="AA159" s="131" t="s">
        <v>381</v>
      </c>
      <c r="AB159" s="131" t="s">
        <v>861</v>
      </c>
      <c r="AC159" s="131" t="s">
        <v>860</v>
      </c>
      <c r="AD159" s="30"/>
      <c r="AE159" s="30"/>
      <c r="AF159" s="131" t="s">
        <v>439</v>
      </c>
      <c r="AG159" s="131" t="s">
        <v>381</v>
      </c>
      <c r="AH159" s="131" t="s">
        <v>861</v>
      </c>
      <c r="AI159" s="131" t="s">
        <v>860</v>
      </c>
      <c r="AJ159" s="30"/>
      <c r="AK159" s="30"/>
      <c r="AL159" s="131" t="s">
        <v>439</v>
      </c>
      <c r="AM159" s="131" t="s">
        <v>381</v>
      </c>
      <c r="AN159" s="131" t="s">
        <v>861</v>
      </c>
      <c r="AO159" s="131" t="s">
        <v>860</v>
      </c>
    </row>
    <row r="160" spans="1:41" x14ac:dyDescent="0.3">
      <c r="D160" s="130" t="s">
        <v>432</v>
      </c>
      <c r="E160" s="130"/>
      <c r="F160" s="141">
        <f>'Data base'!G15</f>
        <v>0</v>
      </c>
      <c r="G160" s="127">
        <f>$F160</f>
        <v>0</v>
      </c>
      <c r="H160" s="132">
        <v>1</v>
      </c>
      <c r="I160" s="132">
        <v>2</v>
      </c>
      <c r="J160" s="132">
        <v>3</v>
      </c>
      <c r="K160" s="142" t="s">
        <v>440</v>
      </c>
      <c r="L160" s="30"/>
      <c r="M160" s="140">
        <f>$F160</f>
        <v>0</v>
      </c>
      <c r="N160" s="132">
        <v>1</v>
      </c>
      <c r="O160" s="132">
        <v>2</v>
      </c>
      <c r="P160" s="132">
        <v>3</v>
      </c>
      <c r="Q160" s="142" t="s">
        <v>440</v>
      </c>
      <c r="R160" s="30"/>
      <c r="S160" s="127">
        <f>$F160</f>
        <v>0</v>
      </c>
      <c r="T160" s="132">
        <v>1</v>
      </c>
      <c r="U160" s="132">
        <v>2</v>
      </c>
      <c r="V160" s="132">
        <v>3</v>
      </c>
      <c r="W160" s="142" t="s">
        <v>440</v>
      </c>
      <c r="X160" s="30"/>
      <c r="Y160" s="140">
        <f>$F160</f>
        <v>0</v>
      </c>
      <c r="Z160" s="132">
        <v>1</v>
      </c>
      <c r="AA160" s="132">
        <v>2</v>
      </c>
      <c r="AB160" s="132">
        <v>3</v>
      </c>
      <c r="AC160" s="142" t="s">
        <v>440</v>
      </c>
      <c r="AD160" s="30"/>
      <c r="AE160" s="140">
        <f>$F160</f>
        <v>0</v>
      </c>
      <c r="AF160" s="132">
        <v>1</v>
      </c>
      <c r="AG160" s="132">
        <v>2</v>
      </c>
      <c r="AH160" s="132">
        <v>3</v>
      </c>
      <c r="AI160" s="142" t="s">
        <v>440</v>
      </c>
      <c r="AJ160" s="30"/>
      <c r="AK160" s="140">
        <f>$F160</f>
        <v>0</v>
      </c>
      <c r="AL160" s="132">
        <v>1</v>
      </c>
      <c r="AM160" s="132">
        <v>2</v>
      </c>
      <c r="AN160" s="132">
        <v>3</v>
      </c>
      <c r="AO160" s="142" t="s">
        <v>440</v>
      </c>
    </row>
    <row r="161" spans="1:43" x14ac:dyDescent="0.3">
      <c r="D161" s="31" t="s">
        <v>435</v>
      </c>
      <c r="E161" s="30"/>
      <c r="F161" s="140">
        <f>'Data base'!J15</f>
        <v>0</v>
      </c>
      <c r="G161" s="127">
        <f>$F161</f>
        <v>0</v>
      </c>
      <c r="H161" s="127" t="s">
        <v>389</v>
      </c>
      <c r="I161" s="127" t="s">
        <v>404</v>
      </c>
      <c r="J161" s="127" t="s">
        <v>446</v>
      </c>
      <c r="K161" s="138" t="s">
        <v>447</v>
      </c>
      <c r="L161" s="30"/>
      <c r="M161" s="140">
        <f>$F161</f>
        <v>0</v>
      </c>
      <c r="N161" s="127" t="s">
        <v>389</v>
      </c>
      <c r="O161" s="127" t="s">
        <v>404</v>
      </c>
      <c r="P161" s="127" t="s">
        <v>446</v>
      </c>
      <c r="Q161" s="138" t="s">
        <v>447</v>
      </c>
      <c r="R161" s="30"/>
      <c r="S161" s="127">
        <f>$F161</f>
        <v>0</v>
      </c>
      <c r="T161" s="127" t="s">
        <v>389</v>
      </c>
      <c r="U161" s="127" t="s">
        <v>404</v>
      </c>
      <c r="V161" s="127" t="s">
        <v>446</v>
      </c>
      <c r="W161" s="138" t="s">
        <v>447</v>
      </c>
      <c r="X161" s="30"/>
      <c r="Y161" s="140">
        <f>$F161</f>
        <v>0</v>
      </c>
      <c r="Z161" s="127" t="s">
        <v>389</v>
      </c>
      <c r="AA161" s="127" t="s">
        <v>404</v>
      </c>
      <c r="AB161" s="127" t="s">
        <v>446</v>
      </c>
      <c r="AC161" s="138" t="s">
        <v>447</v>
      </c>
      <c r="AD161" s="30"/>
      <c r="AE161" s="140">
        <f>$F161</f>
        <v>0</v>
      </c>
      <c r="AF161" s="127" t="s">
        <v>389</v>
      </c>
      <c r="AG161" s="127" t="s">
        <v>404</v>
      </c>
      <c r="AH161" s="127" t="s">
        <v>446</v>
      </c>
      <c r="AI161" s="138" t="s">
        <v>447</v>
      </c>
      <c r="AJ161" s="30"/>
      <c r="AK161" s="140">
        <f>$F161</f>
        <v>0</v>
      </c>
      <c r="AL161" s="127" t="s">
        <v>389</v>
      </c>
      <c r="AM161" s="127" t="s">
        <v>404</v>
      </c>
      <c r="AN161" s="127" t="s">
        <v>446</v>
      </c>
      <c r="AO161" s="138" t="s">
        <v>447</v>
      </c>
    </row>
    <row r="162" spans="1:43" s="30" customFormat="1" x14ac:dyDescent="0.3">
      <c r="A162" s="194"/>
      <c r="B162" s="3"/>
      <c r="D162" s="31" t="s">
        <v>601</v>
      </c>
      <c r="F162" s="139"/>
      <c r="G162" s="97">
        <f>'Data base'!S15</f>
        <v>0.83104023762008628</v>
      </c>
      <c r="H162" s="208" t="s">
        <v>640</v>
      </c>
      <c r="I162" s="208" t="s">
        <v>1058</v>
      </c>
      <c r="J162" s="171" t="s">
        <v>1055</v>
      </c>
      <c r="K162" s="208" t="s">
        <v>1054</v>
      </c>
      <c r="M162" s="97">
        <f>'Data base'!AB15</f>
        <v>0.97727337047846463</v>
      </c>
      <c r="N162" s="208" t="s">
        <v>640</v>
      </c>
      <c r="O162" s="208" t="s">
        <v>1058</v>
      </c>
      <c r="P162" s="171" t="s">
        <v>1055</v>
      </c>
      <c r="Q162" s="208" t="s">
        <v>1054</v>
      </c>
      <c r="R162" s="194"/>
      <c r="S162" s="97">
        <f>'Data base'!AK15</f>
        <v>9.1499457333392487E-2</v>
      </c>
      <c r="T162" s="208" t="s">
        <v>640</v>
      </c>
      <c r="U162" s="208" t="s">
        <v>1058</v>
      </c>
      <c r="V162" s="194" t="s">
        <v>1056</v>
      </c>
      <c r="W162" s="171" t="s">
        <v>1054</v>
      </c>
      <c r="X162" s="194"/>
      <c r="Y162" s="97">
        <f>'Data base'!AT15</f>
        <v>5.5430641750143215</v>
      </c>
      <c r="Z162" s="171" t="s">
        <v>1044</v>
      </c>
      <c r="AA162" s="208" t="s">
        <v>1058</v>
      </c>
      <c r="AB162" s="208" t="s">
        <v>1057</v>
      </c>
      <c r="AC162" s="208" t="s">
        <v>1054</v>
      </c>
      <c r="AD162" s="194"/>
      <c r="AE162" s="97">
        <f>'Data base'!BC15</f>
        <v>0.9476289127105666</v>
      </c>
      <c r="AF162" s="208" t="s">
        <v>640</v>
      </c>
      <c r="AG162" s="208" t="s">
        <v>1058</v>
      </c>
      <c r="AH162" s="171" t="s">
        <v>1055</v>
      </c>
      <c r="AI162" s="208" t="s">
        <v>1054</v>
      </c>
      <c r="AJ162" s="194"/>
      <c r="AK162" s="97">
        <f>'Data base'!BM15</f>
        <v>0.45152744756215368</v>
      </c>
      <c r="AL162" s="208" t="s">
        <v>640</v>
      </c>
      <c r="AM162" s="208" t="s">
        <v>1058</v>
      </c>
      <c r="AN162" s="258" t="s">
        <v>1056</v>
      </c>
      <c r="AO162" s="171" t="s">
        <v>1054</v>
      </c>
    </row>
    <row r="163" spans="1:43" x14ac:dyDescent="0.3">
      <c r="D163" s="31" t="s">
        <v>433</v>
      </c>
      <c r="E163" s="133" t="s">
        <v>441</v>
      </c>
      <c r="F163" s="139"/>
      <c r="G163" s="127" t="str">
        <f>'Data base'!$K15</f>
        <v>LC</v>
      </c>
      <c r="H163" s="127" t="s">
        <v>442</v>
      </c>
      <c r="I163" s="127" t="s">
        <v>443</v>
      </c>
      <c r="J163" s="127" t="s">
        <v>444</v>
      </c>
      <c r="K163" s="138" t="s">
        <v>445</v>
      </c>
      <c r="L163" s="30"/>
      <c r="M163" s="140" t="str">
        <f>'Data base'!T15</f>
        <v>LC</v>
      </c>
      <c r="N163" s="127" t="s">
        <v>442</v>
      </c>
      <c r="O163" s="127" t="s">
        <v>443</v>
      </c>
      <c r="P163" s="127" t="s">
        <v>444</v>
      </c>
      <c r="Q163" s="171" t="s">
        <v>445</v>
      </c>
      <c r="R163" s="30"/>
      <c r="S163" s="127" t="str">
        <f>'Data base'!AC15</f>
        <v>VU</v>
      </c>
      <c r="T163" s="127" t="s">
        <v>442</v>
      </c>
      <c r="U163" s="138" t="s">
        <v>443</v>
      </c>
      <c r="V163" s="127" t="s">
        <v>444</v>
      </c>
      <c r="W163" s="127" t="s">
        <v>445</v>
      </c>
      <c r="X163" s="30"/>
      <c r="Y163" s="208" t="str">
        <f>'Data base'!AL15</f>
        <v>-</v>
      </c>
      <c r="Z163" s="127" t="s">
        <v>442</v>
      </c>
      <c r="AA163" s="127" t="s">
        <v>443</v>
      </c>
      <c r="AB163" s="127" t="s">
        <v>444</v>
      </c>
      <c r="AC163" s="171" t="s">
        <v>445</v>
      </c>
      <c r="AD163" s="30"/>
      <c r="AE163" s="208" t="str">
        <f>'Data base'!AU15</f>
        <v>-</v>
      </c>
      <c r="AF163" s="127" t="s">
        <v>442</v>
      </c>
      <c r="AG163" s="127" t="s">
        <v>443</v>
      </c>
      <c r="AH163" s="127" t="s">
        <v>444</v>
      </c>
      <c r="AI163" s="171" t="s">
        <v>445</v>
      </c>
      <c r="AJ163" s="30"/>
      <c r="AK163" s="208" t="str">
        <f>'Data base'!BD15</f>
        <v>-</v>
      </c>
      <c r="AL163" s="127" t="s">
        <v>442</v>
      </c>
      <c r="AM163" s="127" t="s">
        <v>443</v>
      </c>
      <c r="AN163" s="127" t="s">
        <v>444</v>
      </c>
      <c r="AO163" s="171" t="s">
        <v>445</v>
      </c>
    </row>
    <row r="164" spans="1:43" x14ac:dyDescent="0.3">
      <c r="D164" s="264" t="s">
        <v>434</v>
      </c>
      <c r="E164" s="30" t="s">
        <v>384</v>
      </c>
      <c r="F164" s="139"/>
      <c r="G164" s="40" t="str">
        <f>'Data base'!P15</f>
        <v>+ (50 - 100)</v>
      </c>
      <c r="H164" s="127" t="s">
        <v>389</v>
      </c>
      <c r="I164" s="127" t="s">
        <v>404</v>
      </c>
      <c r="J164" s="127" t="s">
        <v>287</v>
      </c>
      <c r="K164" s="138" t="s">
        <v>318</v>
      </c>
      <c r="L164" s="30"/>
      <c r="M164" s="157">
        <f>'Data base'!Y15</f>
        <v>0</v>
      </c>
      <c r="N164" s="127" t="s">
        <v>389</v>
      </c>
      <c r="O164" s="127" t="s">
        <v>404</v>
      </c>
      <c r="P164" s="171" t="s">
        <v>287</v>
      </c>
      <c r="Q164" s="127" t="s">
        <v>318</v>
      </c>
      <c r="R164" s="30"/>
      <c r="S164" s="40" t="str">
        <f>'Data base'!AH15</f>
        <v xml:space="preserve"> - (30 - 36)</v>
      </c>
      <c r="T164" s="138" t="s">
        <v>389</v>
      </c>
      <c r="U164" s="127" t="s">
        <v>404</v>
      </c>
      <c r="V164" s="127" t="s">
        <v>287</v>
      </c>
      <c r="W164" s="127" t="s">
        <v>318</v>
      </c>
      <c r="X164" s="30"/>
      <c r="Y164" s="221" t="str">
        <f>'Data base'!AQ15</f>
        <v xml:space="preserve"> - (17 - 82)</v>
      </c>
      <c r="Z164" s="171" t="s">
        <v>389</v>
      </c>
      <c r="AA164" s="127" t="s">
        <v>404</v>
      </c>
      <c r="AB164" s="127" t="s">
        <v>287</v>
      </c>
      <c r="AC164" s="127" t="s">
        <v>318</v>
      </c>
      <c r="AD164" s="30"/>
      <c r="AE164" s="208">
        <f>'Data base'!AZ15</f>
        <v>0</v>
      </c>
      <c r="AF164" s="127" t="s">
        <v>389</v>
      </c>
      <c r="AG164" s="127" t="s">
        <v>404</v>
      </c>
      <c r="AH164" s="171" t="s">
        <v>287</v>
      </c>
      <c r="AI164" s="127" t="s">
        <v>318</v>
      </c>
      <c r="AJ164" s="30"/>
      <c r="AK164" s="99" t="str">
        <f>'Data base'!BJ15</f>
        <v xml:space="preserve"> + (20 - 40)</v>
      </c>
      <c r="AL164" s="127" t="s">
        <v>389</v>
      </c>
      <c r="AM164" s="127" t="s">
        <v>404</v>
      </c>
      <c r="AN164" s="127" t="s">
        <v>287</v>
      </c>
      <c r="AO164" s="171" t="s">
        <v>318</v>
      </c>
    </row>
    <row r="165" spans="1:43" x14ac:dyDescent="0.3">
      <c r="D165" s="264"/>
      <c r="E165" s="30" t="s">
        <v>383</v>
      </c>
      <c r="F165" s="139"/>
      <c r="G165" s="99">
        <f>'Data base'!O15</f>
        <v>0</v>
      </c>
      <c r="H165" s="134"/>
      <c r="I165" s="127" t="s">
        <v>389</v>
      </c>
      <c r="J165" s="138" t="s">
        <v>287</v>
      </c>
      <c r="K165" s="127" t="s">
        <v>318</v>
      </c>
      <c r="L165" s="30"/>
      <c r="M165" s="157">
        <f>'Data base'!X15</f>
        <v>0</v>
      </c>
      <c r="N165" s="134"/>
      <c r="O165" s="127" t="s">
        <v>389</v>
      </c>
      <c r="P165" s="171" t="s">
        <v>287</v>
      </c>
      <c r="Q165" s="127" t="s">
        <v>318</v>
      </c>
      <c r="R165" s="30"/>
      <c r="S165" s="40" t="str">
        <f>'Data base'!AG15</f>
        <v>- (21 - 25)</v>
      </c>
      <c r="T165" s="134"/>
      <c r="U165" s="138" t="s">
        <v>389</v>
      </c>
      <c r="V165" s="127" t="s">
        <v>287</v>
      </c>
      <c r="W165" s="127" t="s">
        <v>318</v>
      </c>
      <c r="X165" s="30"/>
      <c r="Y165" s="97" t="str">
        <f>'Data base'!AP15</f>
        <v xml:space="preserve"> - (2 - 50)</v>
      </c>
      <c r="Z165" s="134"/>
      <c r="AA165" s="171" t="s">
        <v>389</v>
      </c>
      <c r="AB165" s="127" t="s">
        <v>287</v>
      </c>
      <c r="AC165" s="127" t="s">
        <v>318</v>
      </c>
      <c r="AD165" s="30"/>
      <c r="AE165" s="208">
        <f>'Data base'!AY15</f>
        <v>0</v>
      </c>
      <c r="AF165" s="134"/>
      <c r="AG165" s="127" t="s">
        <v>389</v>
      </c>
      <c r="AH165" s="171" t="s">
        <v>287</v>
      </c>
      <c r="AI165" s="127" t="s">
        <v>318</v>
      </c>
      <c r="AJ165" s="30"/>
      <c r="AK165" s="99">
        <f>'Data base'!BI15</f>
        <v>0</v>
      </c>
      <c r="AL165" s="134"/>
      <c r="AM165" s="127" t="s">
        <v>389</v>
      </c>
      <c r="AN165" s="171" t="s">
        <v>287</v>
      </c>
      <c r="AO165" s="127" t="s">
        <v>318</v>
      </c>
    </row>
    <row r="166" spans="1:43" x14ac:dyDescent="0.3">
      <c r="D166" s="30" t="s">
        <v>436</v>
      </c>
      <c r="E166" s="30"/>
      <c r="F166" s="139"/>
      <c r="G166" s="96">
        <f>'Data base'!N15</f>
        <v>8.0000000000000002E-3</v>
      </c>
      <c r="H166" s="127" t="s">
        <v>448</v>
      </c>
      <c r="I166" s="127" t="s">
        <v>449</v>
      </c>
      <c r="J166" s="30" t="s">
        <v>491</v>
      </c>
      <c r="K166" s="138" t="s">
        <v>493</v>
      </c>
      <c r="L166" s="30"/>
      <c r="M166" s="217">
        <f>'Data base'!W15</f>
        <v>6.6666666666666671E-3</v>
      </c>
      <c r="N166" s="127" t="s">
        <v>448</v>
      </c>
      <c r="O166" s="127" t="s">
        <v>449</v>
      </c>
      <c r="P166" s="127" t="s">
        <v>450</v>
      </c>
      <c r="Q166" s="171" t="s">
        <v>493</v>
      </c>
      <c r="R166" s="30"/>
      <c r="S166" s="97">
        <f>'Data base'!AF15</f>
        <v>7.4999999999999997E-2</v>
      </c>
      <c r="T166" s="127" t="s">
        <v>448</v>
      </c>
      <c r="U166" s="127" t="s">
        <v>449</v>
      </c>
      <c r="V166" s="171" t="s">
        <v>1050</v>
      </c>
      <c r="W166" s="127" t="s">
        <v>493</v>
      </c>
      <c r="X166" s="30"/>
      <c r="Y166" s="96">
        <f>'Data base'!AO15</f>
        <v>1.7462165308498253E-3</v>
      </c>
      <c r="Z166" s="127" t="s">
        <v>448</v>
      </c>
      <c r="AA166" s="127" t="s">
        <v>449</v>
      </c>
      <c r="AB166" s="127" t="s">
        <v>450</v>
      </c>
      <c r="AC166" s="171" t="s">
        <v>493</v>
      </c>
      <c r="AD166" s="30"/>
      <c r="AE166" s="96">
        <f>'Data base'!AX15</f>
        <v>0.01</v>
      </c>
      <c r="AF166" s="127" t="s">
        <v>448</v>
      </c>
      <c r="AG166" s="127" t="s">
        <v>449</v>
      </c>
      <c r="AH166" s="171" t="s">
        <v>1050</v>
      </c>
      <c r="AI166" s="127" t="s">
        <v>493</v>
      </c>
      <c r="AJ166" s="30"/>
      <c r="AK166" s="96">
        <f>'Data base'!BH15</f>
        <v>2.3529411764705882E-2</v>
      </c>
      <c r="AL166" s="127" t="s">
        <v>448</v>
      </c>
      <c r="AM166" s="171" t="s">
        <v>1049</v>
      </c>
      <c r="AN166" s="127" t="s">
        <v>450</v>
      </c>
      <c r="AO166" s="127" t="s">
        <v>493</v>
      </c>
    </row>
    <row r="167" spans="1:43" x14ac:dyDescent="0.3">
      <c r="D167" s="30" t="s">
        <v>437</v>
      </c>
      <c r="E167" s="30"/>
      <c r="F167" s="140">
        <f>'Data base'!E15</f>
        <v>8</v>
      </c>
      <c r="G167" s="127">
        <f>$F167</f>
        <v>8</v>
      </c>
      <c r="H167" s="127" t="s">
        <v>451</v>
      </c>
      <c r="I167" s="171" t="s">
        <v>548</v>
      </c>
      <c r="J167" s="135" t="s">
        <v>453</v>
      </c>
      <c r="K167" s="127" t="s">
        <v>370</v>
      </c>
      <c r="L167" s="30"/>
      <c r="M167" s="140">
        <f>$F167</f>
        <v>8</v>
      </c>
      <c r="N167" s="127" t="s">
        <v>451</v>
      </c>
      <c r="O167" s="171" t="s">
        <v>548</v>
      </c>
      <c r="P167" s="135" t="s">
        <v>453</v>
      </c>
      <c r="Q167" s="127" t="s">
        <v>370</v>
      </c>
      <c r="R167" s="30"/>
      <c r="S167" s="127">
        <f>$F167</f>
        <v>8</v>
      </c>
      <c r="T167" s="127" t="s">
        <v>451</v>
      </c>
      <c r="U167" s="171" t="s">
        <v>548</v>
      </c>
      <c r="V167" s="135" t="s">
        <v>453</v>
      </c>
      <c r="W167" s="127" t="s">
        <v>370</v>
      </c>
      <c r="X167" s="30"/>
      <c r="Y167" s="208">
        <f>$F167</f>
        <v>8</v>
      </c>
      <c r="Z167" s="127" t="s">
        <v>451</v>
      </c>
      <c r="AA167" s="171" t="s">
        <v>548</v>
      </c>
      <c r="AB167" s="135" t="s">
        <v>453</v>
      </c>
      <c r="AC167" s="127" t="s">
        <v>370</v>
      </c>
      <c r="AD167" s="30"/>
      <c r="AE167" s="208">
        <f>$F167</f>
        <v>8</v>
      </c>
      <c r="AF167" s="127" t="s">
        <v>451</v>
      </c>
      <c r="AG167" s="171" t="s">
        <v>548</v>
      </c>
      <c r="AH167" s="135" t="s">
        <v>453</v>
      </c>
      <c r="AI167" s="127" t="s">
        <v>370</v>
      </c>
      <c r="AJ167" s="30"/>
      <c r="AK167" s="208">
        <f>$F167</f>
        <v>8</v>
      </c>
      <c r="AL167" s="127" t="s">
        <v>451</v>
      </c>
      <c r="AM167" s="171" t="s">
        <v>548</v>
      </c>
      <c r="AN167" s="135" t="s">
        <v>453</v>
      </c>
      <c r="AO167" s="127" t="s">
        <v>370</v>
      </c>
    </row>
    <row r="168" spans="1:43" x14ac:dyDescent="0.3">
      <c r="D168" s="30" t="s">
        <v>561</v>
      </c>
      <c r="E168" s="30"/>
      <c r="F168" s="139"/>
      <c r="G168" s="299">
        <f>'Data base'!L15</f>
        <v>5000</v>
      </c>
      <c r="H168" s="127"/>
      <c r="I168" s="127"/>
      <c r="J168" s="135"/>
      <c r="K168" s="127"/>
      <c r="L168" s="194"/>
      <c r="M168" s="299">
        <f>'Data base'!U15</f>
        <v>6000</v>
      </c>
      <c r="N168" s="299"/>
      <c r="O168" s="299"/>
      <c r="P168" s="365"/>
      <c r="Q168" s="299"/>
      <c r="R168" s="300"/>
      <c r="S168" s="299">
        <f>'Data base'!AD15</f>
        <v>4000</v>
      </c>
      <c r="T168" s="299">
        <v>1</v>
      </c>
      <c r="U168" s="299">
        <v>3</v>
      </c>
      <c r="V168" s="365">
        <v>2</v>
      </c>
      <c r="W168" s="299">
        <v>2</v>
      </c>
      <c r="X168" s="300">
        <f>T168*4+U168*3+V168*2+W168</f>
        <v>19</v>
      </c>
      <c r="Y168" s="299">
        <f>'Data base'!AM15</f>
        <v>34360</v>
      </c>
      <c r="Z168" s="300"/>
      <c r="AA168" s="300"/>
      <c r="AB168" s="300"/>
      <c r="AC168" s="300"/>
      <c r="AD168" s="300"/>
      <c r="AE168" s="299">
        <f>'Data base'!AV15</f>
        <v>6000</v>
      </c>
      <c r="AF168" s="300"/>
      <c r="AG168" s="300"/>
      <c r="AH168" s="300"/>
      <c r="AI168" s="300"/>
      <c r="AJ168" s="300"/>
      <c r="AK168" s="299">
        <f>'Data base'!BF15</f>
        <v>17000</v>
      </c>
      <c r="AL168" s="300"/>
      <c r="AM168" s="300"/>
      <c r="AN168" s="300"/>
      <c r="AO168" s="300"/>
      <c r="AP168" s="300"/>
      <c r="AQ168" s="300"/>
    </row>
    <row r="169" spans="1:43" x14ac:dyDescent="0.3">
      <c r="D169" s="30" t="s">
        <v>1039</v>
      </c>
      <c r="E169" s="30"/>
      <c r="F169" s="139"/>
      <c r="G169" s="125" t="str">
        <f>Protection!E15</f>
        <v>Breeding</v>
      </c>
      <c r="H169" s="30"/>
      <c r="I169" s="30"/>
      <c r="J169" s="30"/>
      <c r="K169" s="30"/>
      <c r="L169" s="30"/>
      <c r="M169" s="140">
        <f>Protection!F15</f>
        <v>0</v>
      </c>
      <c r="N169" s="30"/>
      <c r="O169" s="30"/>
      <c r="P169" s="30"/>
      <c r="Q169" s="30"/>
      <c r="R169" s="30"/>
      <c r="S169" s="30" t="str">
        <f>Protection!G15</f>
        <v>?</v>
      </c>
      <c r="T169" s="30"/>
      <c r="U169" s="30"/>
      <c r="V169" s="30"/>
      <c r="W169" s="30"/>
      <c r="X169" s="30"/>
      <c r="Y169" s="208">
        <f>Protection!H15</f>
        <v>0</v>
      </c>
      <c r="Z169" s="30"/>
      <c r="AA169" s="30"/>
      <c r="AB169" s="30"/>
      <c r="AC169" s="30"/>
      <c r="AD169" s="30"/>
      <c r="AE169" s="208">
        <f>Protection!I15</f>
        <v>0</v>
      </c>
      <c r="AF169" s="30"/>
      <c r="AG169" s="30"/>
      <c r="AH169" s="30"/>
      <c r="AI169" s="30"/>
      <c r="AJ169" s="30"/>
      <c r="AK169" s="208" t="str">
        <f>Protection!J15</f>
        <v>?</v>
      </c>
      <c r="AL169" s="30"/>
      <c r="AM169" s="30"/>
      <c r="AN169" s="30"/>
      <c r="AO169" s="30"/>
    </row>
    <row r="170" spans="1:43" x14ac:dyDescent="0.3">
      <c r="D170" s="30" t="s">
        <v>1038</v>
      </c>
      <c r="E170" s="30"/>
      <c r="F170" s="139"/>
      <c r="G170" s="125" t="str">
        <f>Protection!K15</f>
        <v>none</v>
      </c>
      <c r="H170" s="30"/>
      <c r="I170" s="30"/>
      <c r="J170" s="30"/>
      <c r="K170" s="30"/>
      <c r="L170" s="30"/>
      <c r="M170" s="140">
        <f>Protection!L15</f>
        <v>0</v>
      </c>
      <c r="N170" s="30"/>
      <c r="O170" s="30"/>
      <c r="P170" s="30"/>
      <c r="Q170" s="30"/>
      <c r="R170" s="30"/>
      <c r="S170" s="30" t="str">
        <f>Protection!M15</f>
        <v>??</v>
      </c>
      <c r="T170" s="30"/>
      <c r="U170" s="30"/>
      <c r="V170" s="30"/>
      <c r="W170" s="30"/>
      <c r="X170" s="30"/>
      <c r="Y170" s="208">
        <f>Protection!N15</f>
        <v>0</v>
      </c>
      <c r="Z170" s="30"/>
      <c r="AA170" s="30"/>
      <c r="AB170" s="30"/>
      <c r="AC170" s="30"/>
      <c r="AD170" s="30"/>
      <c r="AE170" s="208">
        <f>Protection!O15</f>
        <v>0</v>
      </c>
      <c r="AF170" s="30"/>
      <c r="AG170" s="30"/>
      <c r="AH170" s="30"/>
      <c r="AI170" s="30"/>
      <c r="AJ170" s="30"/>
      <c r="AK170" s="225" t="str">
        <f>Protection!P15</f>
        <v>?</v>
      </c>
      <c r="AL170" s="30"/>
      <c r="AM170" s="30"/>
      <c r="AN170" s="30"/>
      <c r="AO170" s="30"/>
    </row>
    <row r="172" spans="1:43" x14ac:dyDescent="0.3">
      <c r="A172" s="194">
        <v>16</v>
      </c>
      <c r="B172" s="39" t="str">
        <f>'Data base'!C16</f>
        <v>Buteo lagopus</v>
      </c>
      <c r="C172" s="29" t="str">
        <f>'Data base'!D16</f>
        <v>Rough-legged Buzzard</v>
      </c>
      <c r="D172" s="65" t="s">
        <v>438</v>
      </c>
      <c r="E172" s="65"/>
      <c r="F172" s="131"/>
      <c r="G172" s="138" t="s">
        <v>456</v>
      </c>
      <c r="H172" s="131" t="s">
        <v>439</v>
      </c>
      <c r="I172" s="131" t="s">
        <v>381</v>
      </c>
      <c r="J172" s="131" t="s">
        <v>861</v>
      </c>
      <c r="K172" s="131" t="s">
        <v>860</v>
      </c>
      <c r="L172" s="30"/>
      <c r="M172" s="171" t="s">
        <v>456</v>
      </c>
      <c r="N172" s="131" t="s">
        <v>439</v>
      </c>
      <c r="O172" s="131" t="s">
        <v>381</v>
      </c>
      <c r="P172" s="131" t="s">
        <v>861</v>
      </c>
      <c r="Q172" s="131" t="s">
        <v>860</v>
      </c>
      <c r="R172" s="30"/>
      <c r="S172" s="30"/>
      <c r="T172" s="131" t="s">
        <v>439</v>
      </c>
      <c r="U172" s="131" t="s">
        <v>381</v>
      </c>
      <c r="V172" s="131" t="s">
        <v>861</v>
      </c>
      <c r="W172" s="131" t="s">
        <v>860</v>
      </c>
      <c r="X172" s="30"/>
      <c r="Y172" s="137" t="s">
        <v>456</v>
      </c>
      <c r="Z172" s="131" t="s">
        <v>439</v>
      </c>
      <c r="AA172" s="131" t="s">
        <v>381</v>
      </c>
      <c r="AB172" s="131" t="s">
        <v>861</v>
      </c>
      <c r="AC172" s="131" t="s">
        <v>860</v>
      </c>
      <c r="AD172" s="30"/>
      <c r="AE172" s="137" t="s">
        <v>456</v>
      </c>
      <c r="AF172" s="131" t="s">
        <v>439</v>
      </c>
      <c r="AG172" s="131" t="s">
        <v>381</v>
      </c>
      <c r="AH172" s="131" t="s">
        <v>861</v>
      </c>
      <c r="AI172" s="131" t="s">
        <v>860</v>
      </c>
      <c r="AJ172" s="30"/>
      <c r="AK172" s="30"/>
      <c r="AL172" s="131" t="s">
        <v>439</v>
      </c>
      <c r="AM172" s="131" t="s">
        <v>381</v>
      </c>
      <c r="AN172" s="131" t="s">
        <v>861</v>
      </c>
      <c r="AO172" s="131" t="s">
        <v>860</v>
      </c>
    </row>
    <row r="173" spans="1:43" x14ac:dyDescent="0.3">
      <c r="D173" s="130" t="s">
        <v>432</v>
      </c>
      <c r="E173" s="130"/>
      <c r="F173" s="141">
        <f>'Data base'!G16</f>
        <v>0</v>
      </c>
      <c r="G173" s="127">
        <f>$F173</f>
        <v>0</v>
      </c>
      <c r="H173" s="132">
        <v>1</v>
      </c>
      <c r="I173" s="132">
        <v>2</v>
      </c>
      <c r="J173" s="132">
        <v>3</v>
      </c>
      <c r="K173" s="142" t="s">
        <v>440</v>
      </c>
      <c r="L173" s="30"/>
      <c r="M173" s="127">
        <f>$F173</f>
        <v>0</v>
      </c>
      <c r="N173" s="132">
        <v>1</v>
      </c>
      <c r="O173" s="132">
        <v>2</v>
      </c>
      <c r="P173" s="132">
        <v>3</v>
      </c>
      <c r="Q173" s="142" t="s">
        <v>440</v>
      </c>
      <c r="R173" s="30"/>
      <c r="S173" s="127">
        <f>$F173</f>
        <v>0</v>
      </c>
      <c r="T173" s="132">
        <v>1</v>
      </c>
      <c r="U173" s="132">
        <v>2</v>
      </c>
      <c r="V173" s="132">
        <v>3</v>
      </c>
      <c r="W173" s="142" t="s">
        <v>440</v>
      </c>
      <c r="X173" s="30"/>
      <c r="Y173" s="127">
        <f>$F173</f>
        <v>0</v>
      </c>
      <c r="Z173" s="132">
        <v>1</v>
      </c>
      <c r="AA173" s="132">
        <v>2</v>
      </c>
      <c r="AB173" s="132">
        <v>3</v>
      </c>
      <c r="AC173" s="142" t="s">
        <v>440</v>
      </c>
      <c r="AD173" s="30"/>
      <c r="AE173" s="127">
        <f>$F173</f>
        <v>0</v>
      </c>
      <c r="AF173" s="132">
        <v>1</v>
      </c>
      <c r="AG173" s="132">
        <v>2</v>
      </c>
      <c r="AH173" s="132">
        <v>3</v>
      </c>
      <c r="AI173" s="142" t="s">
        <v>440</v>
      </c>
      <c r="AJ173" s="30"/>
      <c r="AK173" s="127">
        <f>$F173</f>
        <v>0</v>
      </c>
      <c r="AL173" s="132">
        <v>1</v>
      </c>
      <c r="AM173" s="132">
        <v>2</v>
      </c>
      <c r="AN173" s="132">
        <v>3</v>
      </c>
      <c r="AO173" s="142" t="s">
        <v>440</v>
      </c>
    </row>
    <row r="174" spans="1:43" x14ac:dyDescent="0.3">
      <c r="D174" s="31" t="s">
        <v>435</v>
      </c>
      <c r="E174" s="30"/>
      <c r="F174" s="140">
        <f>'Data base'!J16</f>
        <v>0</v>
      </c>
      <c r="G174" s="127">
        <f>$F174</f>
        <v>0</v>
      </c>
      <c r="H174" s="127" t="s">
        <v>389</v>
      </c>
      <c r="I174" s="127" t="s">
        <v>404</v>
      </c>
      <c r="J174" s="127" t="s">
        <v>446</v>
      </c>
      <c r="K174" s="138" t="s">
        <v>447</v>
      </c>
      <c r="L174" s="30"/>
      <c r="M174" s="127">
        <f>$F174</f>
        <v>0</v>
      </c>
      <c r="N174" s="127" t="s">
        <v>389</v>
      </c>
      <c r="O174" s="127" t="s">
        <v>404</v>
      </c>
      <c r="P174" s="127" t="s">
        <v>446</v>
      </c>
      <c r="Q174" s="138" t="s">
        <v>447</v>
      </c>
      <c r="R174" s="30"/>
      <c r="S174" s="127">
        <f>$F174</f>
        <v>0</v>
      </c>
      <c r="T174" s="127" t="s">
        <v>389</v>
      </c>
      <c r="U174" s="127" t="s">
        <v>404</v>
      </c>
      <c r="V174" s="127" t="s">
        <v>446</v>
      </c>
      <c r="W174" s="138" t="s">
        <v>447</v>
      </c>
      <c r="X174" s="30"/>
      <c r="Y174" s="127">
        <f>$F174</f>
        <v>0</v>
      </c>
      <c r="Z174" s="127" t="s">
        <v>389</v>
      </c>
      <c r="AA174" s="127" t="s">
        <v>404</v>
      </c>
      <c r="AB174" s="127" t="s">
        <v>446</v>
      </c>
      <c r="AC174" s="138" t="s">
        <v>447</v>
      </c>
      <c r="AD174" s="30"/>
      <c r="AE174" s="127">
        <f>$F174</f>
        <v>0</v>
      </c>
      <c r="AF174" s="127" t="s">
        <v>389</v>
      </c>
      <c r="AG174" s="127" t="s">
        <v>404</v>
      </c>
      <c r="AH174" s="127" t="s">
        <v>446</v>
      </c>
      <c r="AI174" s="138" t="s">
        <v>447</v>
      </c>
      <c r="AJ174" s="30"/>
      <c r="AK174" s="127">
        <f>$F174</f>
        <v>0</v>
      </c>
      <c r="AL174" s="127" t="s">
        <v>389</v>
      </c>
      <c r="AM174" s="127" t="s">
        <v>404</v>
      </c>
      <c r="AN174" s="127" t="s">
        <v>446</v>
      </c>
      <c r="AO174" s="138" t="s">
        <v>447</v>
      </c>
    </row>
    <row r="175" spans="1:43" s="30" customFormat="1" x14ac:dyDescent="0.3">
      <c r="A175" s="194"/>
      <c r="B175" s="3"/>
      <c r="D175" s="31" t="s">
        <v>601</v>
      </c>
      <c r="F175" s="139"/>
      <c r="G175" s="97">
        <f>'Data base'!S16</f>
        <v>0</v>
      </c>
      <c r="H175" s="208" t="s">
        <v>640</v>
      </c>
      <c r="I175" s="208" t="s">
        <v>1058</v>
      </c>
      <c r="J175" s="208" t="s">
        <v>1057</v>
      </c>
      <c r="K175" s="208" t="s">
        <v>1054</v>
      </c>
      <c r="M175" s="97">
        <f>'Data base'!AB185</f>
        <v>0</v>
      </c>
      <c r="N175" s="208" t="s">
        <v>640</v>
      </c>
      <c r="O175" s="208" t="s">
        <v>1058</v>
      </c>
      <c r="P175" s="208" t="s">
        <v>1057</v>
      </c>
      <c r="Q175" s="208" t="s">
        <v>1054</v>
      </c>
      <c r="R175" s="194"/>
      <c r="S175" s="97">
        <f>'Data base'!AK16</f>
        <v>4.326617196764702</v>
      </c>
      <c r="T175" s="171" t="s">
        <v>1044</v>
      </c>
      <c r="U175" s="208" t="s">
        <v>1058</v>
      </c>
      <c r="V175" s="208" t="s">
        <v>1057</v>
      </c>
      <c r="W175" s="208" t="s">
        <v>1054</v>
      </c>
      <c r="X175" s="194"/>
      <c r="Y175" s="97">
        <f>'Data base'!AT16</f>
        <v>0</v>
      </c>
      <c r="Z175" s="208" t="s">
        <v>640</v>
      </c>
      <c r="AA175" s="208" t="s">
        <v>1058</v>
      </c>
      <c r="AB175" s="208" t="s">
        <v>1057</v>
      </c>
      <c r="AC175" s="208" t="s">
        <v>1054</v>
      </c>
      <c r="AD175" s="194"/>
      <c r="AE175" s="97">
        <f>'Data base'!BC16</f>
        <v>0</v>
      </c>
      <c r="AF175" s="208" t="s">
        <v>640</v>
      </c>
      <c r="AG175" s="208" t="s">
        <v>1058</v>
      </c>
      <c r="AH175" s="208" t="s">
        <v>1057</v>
      </c>
      <c r="AI175" s="208" t="s">
        <v>1054</v>
      </c>
      <c r="AJ175" s="194"/>
      <c r="AK175" s="97">
        <f>'Data base'!BM16</f>
        <v>6.5667796178061062</v>
      </c>
      <c r="AL175" s="171" t="s">
        <v>1044</v>
      </c>
      <c r="AM175" s="208" t="s">
        <v>1058</v>
      </c>
      <c r="AN175" s="208" t="s">
        <v>1057</v>
      </c>
      <c r="AO175" s="208" t="s">
        <v>1054</v>
      </c>
    </row>
    <row r="176" spans="1:43" x14ac:dyDescent="0.3">
      <c r="D176" s="31" t="s">
        <v>433</v>
      </c>
      <c r="E176" s="133" t="s">
        <v>441</v>
      </c>
      <c r="F176" s="139"/>
      <c r="H176" s="127" t="s">
        <v>442</v>
      </c>
      <c r="I176" s="127" t="s">
        <v>443</v>
      </c>
      <c r="J176" s="127" t="s">
        <v>444</v>
      </c>
      <c r="K176" s="127" t="s">
        <v>445</v>
      </c>
      <c r="L176" s="30"/>
      <c r="M176" s="127"/>
      <c r="N176" s="127" t="s">
        <v>442</v>
      </c>
      <c r="O176" s="127" t="s">
        <v>443</v>
      </c>
      <c r="P176" s="127" t="s">
        <v>444</v>
      </c>
      <c r="Q176" s="127" t="s">
        <v>445</v>
      </c>
      <c r="R176" s="30"/>
      <c r="S176" s="127" t="str">
        <f>'Data base'!AC16</f>
        <v>-</v>
      </c>
      <c r="T176" s="127" t="s">
        <v>442</v>
      </c>
      <c r="U176" s="127" t="s">
        <v>443</v>
      </c>
      <c r="V176" s="127" t="s">
        <v>444</v>
      </c>
      <c r="W176" s="138" t="s">
        <v>445</v>
      </c>
      <c r="X176" s="30"/>
      <c r="Y176" s="208" t="str">
        <f>'Data base'!AL16</f>
        <v>-</v>
      </c>
      <c r="Z176" s="127" t="s">
        <v>442</v>
      </c>
      <c r="AA176" s="127" t="s">
        <v>443</v>
      </c>
      <c r="AB176" s="127" t="s">
        <v>444</v>
      </c>
      <c r="AC176" s="127" t="s">
        <v>445</v>
      </c>
      <c r="AD176" s="30"/>
      <c r="AE176" s="208" t="str">
        <f>'Data base'!AU16</f>
        <v>-</v>
      </c>
      <c r="AF176" s="127" t="s">
        <v>442</v>
      </c>
      <c r="AG176" s="127" t="s">
        <v>443</v>
      </c>
      <c r="AH176" s="127" t="s">
        <v>444</v>
      </c>
      <c r="AI176" s="127" t="s">
        <v>445</v>
      </c>
      <c r="AJ176" s="30"/>
      <c r="AK176" s="208" t="str">
        <f>'Data base'!BD16</f>
        <v>NT</v>
      </c>
      <c r="AL176" s="127" t="s">
        <v>442</v>
      </c>
      <c r="AM176" s="127" t="s">
        <v>443</v>
      </c>
      <c r="AN176" s="171" t="s">
        <v>444</v>
      </c>
      <c r="AO176" s="127" t="s">
        <v>445</v>
      </c>
    </row>
    <row r="177" spans="1:41" x14ac:dyDescent="0.3">
      <c r="D177" s="264" t="s">
        <v>434</v>
      </c>
      <c r="E177" s="30" t="s">
        <v>384</v>
      </c>
      <c r="F177" s="139"/>
      <c r="H177" s="127" t="s">
        <v>389</v>
      </c>
      <c r="I177" s="127" t="s">
        <v>404</v>
      </c>
      <c r="J177" s="127" t="s">
        <v>287</v>
      </c>
      <c r="K177" s="127" t="s">
        <v>318</v>
      </c>
      <c r="L177" s="30"/>
      <c r="M177" s="127"/>
      <c r="N177" s="127" t="s">
        <v>389</v>
      </c>
      <c r="O177" s="127" t="s">
        <v>404</v>
      </c>
      <c r="P177" s="127" t="s">
        <v>287</v>
      </c>
      <c r="Q177" s="127" t="s">
        <v>318</v>
      </c>
      <c r="R177" s="30"/>
      <c r="S177" s="127" t="str">
        <f>'Data base'!AH16</f>
        <v xml:space="preserve"> - (73 - 93 )</v>
      </c>
      <c r="T177" s="127" t="s">
        <v>389</v>
      </c>
      <c r="U177" s="171" t="s">
        <v>404</v>
      </c>
      <c r="V177" s="127" t="s">
        <v>287</v>
      </c>
      <c r="W177" s="127" t="s">
        <v>318</v>
      </c>
      <c r="X177" s="30"/>
      <c r="Y177" s="221" t="str">
        <f>'Data base'!AQ16</f>
        <v>-</v>
      </c>
      <c r="Z177" s="127" t="s">
        <v>389</v>
      </c>
      <c r="AA177" s="127" t="s">
        <v>404</v>
      </c>
      <c r="AB177" s="127" t="s">
        <v>287</v>
      </c>
      <c r="AC177" s="127" t="s">
        <v>318</v>
      </c>
      <c r="AD177" s="30"/>
      <c r="AE177" s="208" t="str">
        <f>'Data base'!AZ16</f>
        <v>-</v>
      </c>
      <c r="AF177" s="127" t="s">
        <v>389</v>
      </c>
      <c r="AG177" s="127" t="s">
        <v>404</v>
      </c>
      <c r="AH177" s="127" t="s">
        <v>287</v>
      </c>
      <c r="AI177" s="127" t="s">
        <v>318</v>
      </c>
      <c r="AJ177" s="30"/>
      <c r="AK177" s="99" t="str">
        <f>'Data base'!BJ16</f>
        <v xml:space="preserve"> - (25 - 75)</v>
      </c>
      <c r="AL177" s="127" t="s">
        <v>389</v>
      </c>
      <c r="AM177" s="171" t="s">
        <v>404</v>
      </c>
      <c r="AN177" s="127" t="s">
        <v>287</v>
      </c>
      <c r="AO177" s="127" t="s">
        <v>318</v>
      </c>
    </row>
    <row r="178" spans="1:41" x14ac:dyDescent="0.3">
      <c r="D178" s="264"/>
      <c r="E178" s="30" t="s">
        <v>383</v>
      </c>
      <c r="F178" s="139"/>
      <c r="H178" s="134"/>
      <c r="I178" s="127" t="s">
        <v>389</v>
      </c>
      <c r="J178" s="127" t="s">
        <v>287</v>
      </c>
      <c r="K178" s="127" t="s">
        <v>318</v>
      </c>
      <c r="L178" s="30"/>
      <c r="M178" s="127"/>
      <c r="N178" s="134"/>
      <c r="O178" s="127" t="s">
        <v>389</v>
      </c>
      <c r="P178" s="127" t="s">
        <v>287</v>
      </c>
      <c r="Q178" s="127" t="s">
        <v>318</v>
      </c>
      <c r="R178" s="30"/>
      <c r="S178" s="127" t="str">
        <f>'Data base'!AG16</f>
        <v>F</v>
      </c>
      <c r="T178" s="134"/>
      <c r="U178" s="127" t="s">
        <v>389</v>
      </c>
      <c r="V178" s="127" t="s">
        <v>287</v>
      </c>
      <c r="W178" s="127" t="s">
        <v>318</v>
      </c>
      <c r="X178" s="30"/>
      <c r="Y178" s="97" t="str">
        <f>'Data base'!AP16</f>
        <v>-</v>
      </c>
      <c r="Z178" s="134"/>
      <c r="AA178" s="127" t="s">
        <v>389</v>
      </c>
      <c r="AB178" s="127" t="s">
        <v>287</v>
      </c>
      <c r="AC178" s="127" t="s">
        <v>318</v>
      </c>
      <c r="AD178" s="30"/>
      <c r="AE178" s="208" t="str">
        <f>'Data base'!AY16</f>
        <v>-</v>
      </c>
      <c r="AF178" s="134"/>
      <c r="AG178" s="127" t="s">
        <v>389</v>
      </c>
      <c r="AH178" s="127" t="s">
        <v>287</v>
      </c>
      <c r="AI178" s="127" t="s">
        <v>318</v>
      </c>
      <c r="AJ178" s="30"/>
      <c r="AK178" s="99">
        <f>'Data base'!BI16</f>
        <v>0</v>
      </c>
      <c r="AL178" s="134"/>
      <c r="AM178" s="127" t="s">
        <v>389</v>
      </c>
      <c r="AN178" s="171" t="s">
        <v>287</v>
      </c>
      <c r="AO178" s="127" t="s">
        <v>318</v>
      </c>
    </row>
    <row r="179" spans="1:41" x14ac:dyDescent="0.3">
      <c r="D179" s="30" t="s">
        <v>436</v>
      </c>
      <c r="E179" s="30"/>
      <c r="F179" s="139"/>
      <c r="H179" s="127" t="s">
        <v>448</v>
      </c>
      <c r="I179" s="127" t="s">
        <v>449</v>
      </c>
      <c r="J179" s="127" t="s">
        <v>450</v>
      </c>
      <c r="K179" s="127" t="s">
        <v>493</v>
      </c>
      <c r="L179" s="30"/>
      <c r="M179" s="127"/>
      <c r="N179" s="127" t="s">
        <v>448</v>
      </c>
      <c r="O179" s="127" t="s">
        <v>449</v>
      </c>
      <c r="P179" s="127" t="s">
        <v>450</v>
      </c>
      <c r="Q179" s="127" t="s">
        <v>493</v>
      </c>
      <c r="R179" s="30"/>
      <c r="S179" s="127">
        <f>'Data base'!AF16</f>
        <v>0.6</v>
      </c>
      <c r="T179" s="127" t="s">
        <v>448</v>
      </c>
      <c r="U179" s="171" t="s">
        <v>1049</v>
      </c>
      <c r="V179" s="127" t="s">
        <v>450</v>
      </c>
      <c r="W179" s="127" t="s">
        <v>493</v>
      </c>
      <c r="X179" s="30"/>
      <c r="Y179" s="96" t="e">
        <f>'Data base'!AO16</f>
        <v>#DIV/0!</v>
      </c>
      <c r="Z179" s="127" t="s">
        <v>448</v>
      </c>
      <c r="AA179" s="127" t="s">
        <v>449</v>
      </c>
      <c r="AB179" s="127" t="s">
        <v>450</v>
      </c>
      <c r="AC179" s="127" t="s">
        <v>493</v>
      </c>
      <c r="AD179" s="30"/>
      <c r="AE179" s="96" t="e">
        <f>'Data base'!AX16</f>
        <v>#DIV/0!</v>
      </c>
      <c r="AF179" s="127" t="s">
        <v>448</v>
      </c>
      <c r="AG179" s="127" t="s">
        <v>449</v>
      </c>
      <c r="AH179" s="127" t="s">
        <v>450</v>
      </c>
      <c r="AI179" s="127" t="s">
        <v>493</v>
      </c>
      <c r="AJ179" s="30"/>
      <c r="AK179" s="96">
        <f>'Data base'!BH16</f>
        <v>0.23529411764705882</v>
      </c>
      <c r="AL179" s="127" t="s">
        <v>448</v>
      </c>
      <c r="AM179" s="171" t="s">
        <v>1049</v>
      </c>
      <c r="AN179" s="127" t="s">
        <v>450</v>
      </c>
      <c r="AO179" s="127" t="s">
        <v>493</v>
      </c>
    </row>
    <row r="180" spans="1:41" x14ac:dyDescent="0.3">
      <c r="D180" s="30" t="s">
        <v>437</v>
      </c>
      <c r="E180" s="30"/>
      <c r="F180" s="140">
        <f>'Data base'!E16</f>
        <v>8</v>
      </c>
      <c r="G180" s="127">
        <f>$F180</f>
        <v>8</v>
      </c>
      <c r="H180" s="127" t="s">
        <v>451</v>
      </c>
      <c r="I180" s="171" t="s">
        <v>548</v>
      </c>
      <c r="J180" s="135" t="s">
        <v>453</v>
      </c>
      <c r="K180" s="127" t="s">
        <v>370</v>
      </c>
      <c r="L180" s="30"/>
      <c r="M180" s="127">
        <f>$F180</f>
        <v>8</v>
      </c>
      <c r="N180" s="127" t="s">
        <v>451</v>
      </c>
      <c r="O180" s="171" t="s">
        <v>548</v>
      </c>
      <c r="P180" s="135" t="s">
        <v>453</v>
      </c>
      <c r="Q180" s="127" t="s">
        <v>370</v>
      </c>
      <c r="R180" s="30"/>
      <c r="S180" s="127">
        <f>$F180</f>
        <v>8</v>
      </c>
      <c r="T180" s="127" t="s">
        <v>451</v>
      </c>
      <c r="U180" s="171" t="s">
        <v>548</v>
      </c>
      <c r="V180" s="135" t="s">
        <v>453</v>
      </c>
      <c r="W180" s="127" t="s">
        <v>370</v>
      </c>
      <c r="X180" s="30"/>
      <c r="Y180" s="208">
        <f>$F180</f>
        <v>8</v>
      </c>
      <c r="Z180" s="127" t="s">
        <v>451</v>
      </c>
      <c r="AA180" s="171" t="s">
        <v>548</v>
      </c>
      <c r="AB180" s="135" t="s">
        <v>453</v>
      </c>
      <c r="AC180" s="127" t="s">
        <v>370</v>
      </c>
      <c r="AD180" s="30"/>
      <c r="AE180" s="208">
        <f>$F180</f>
        <v>8</v>
      </c>
      <c r="AF180" s="127" t="s">
        <v>451</v>
      </c>
      <c r="AG180" s="171" t="s">
        <v>548</v>
      </c>
      <c r="AH180" s="135" t="s">
        <v>453</v>
      </c>
      <c r="AI180" s="127" t="s">
        <v>370</v>
      </c>
      <c r="AJ180" s="30"/>
      <c r="AK180" s="208">
        <f>$F180</f>
        <v>8</v>
      </c>
      <c r="AL180" s="127" t="s">
        <v>451</v>
      </c>
      <c r="AM180" s="171" t="s">
        <v>548</v>
      </c>
      <c r="AN180" s="135" t="s">
        <v>453</v>
      </c>
      <c r="AO180" s="127" t="s">
        <v>370</v>
      </c>
    </row>
    <row r="181" spans="1:41" x14ac:dyDescent="0.3">
      <c r="D181" s="30" t="s">
        <v>561</v>
      </c>
      <c r="E181" s="30"/>
      <c r="F181" s="139"/>
      <c r="H181" s="127"/>
      <c r="I181" s="127"/>
      <c r="J181" s="135"/>
      <c r="K181" s="127"/>
      <c r="L181" s="30"/>
      <c r="N181" s="127"/>
      <c r="O181" s="127"/>
      <c r="P181" s="135"/>
      <c r="Q181" s="127"/>
      <c r="R181" s="30"/>
      <c r="S181" s="127">
        <f>'Data base'!AD16</f>
        <v>500</v>
      </c>
      <c r="T181" s="127"/>
      <c r="U181" s="127"/>
      <c r="V181" s="135"/>
      <c r="W181" s="127"/>
      <c r="X181" s="30"/>
      <c r="Y181" s="208">
        <f>'Data base'!AM16</f>
        <v>0</v>
      </c>
      <c r="Z181" s="30"/>
      <c r="AA181" s="30"/>
      <c r="AB181" s="30"/>
      <c r="AC181" s="30"/>
      <c r="AD181" s="30"/>
      <c r="AE181" s="208">
        <f>'Data base'!AV16</f>
        <v>0</v>
      </c>
      <c r="AF181" s="30"/>
      <c r="AG181" s="30"/>
      <c r="AH181" s="30"/>
      <c r="AI181" s="30"/>
      <c r="AJ181" s="30"/>
      <c r="AK181" s="299">
        <f>'Data base'!BF16</f>
        <v>1700</v>
      </c>
      <c r="AL181" s="30"/>
      <c r="AM181" s="30"/>
      <c r="AN181" s="30"/>
      <c r="AO181" s="30"/>
    </row>
    <row r="182" spans="1:41" x14ac:dyDescent="0.3">
      <c r="D182" s="30" t="s">
        <v>1039</v>
      </c>
      <c r="E182" s="30"/>
      <c r="F182" s="139"/>
      <c r="H182" s="30"/>
      <c r="I182" s="30"/>
      <c r="J182" s="30"/>
      <c r="K182" s="30"/>
      <c r="L182" s="30"/>
      <c r="N182" s="30"/>
      <c r="O182" s="30"/>
      <c r="P182" s="30"/>
      <c r="Q182" s="30"/>
      <c r="R182" s="30"/>
      <c r="S182" s="225" t="str">
        <f>Protection!G16</f>
        <v>-</v>
      </c>
      <c r="T182" s="30"/>
      <c r="U182" s="30"/>
      <c r="V182" s="30"/>
      <c r="W182" s="30"/>
      <c r="X182" s="30"/>
      <c r="Y182" s="208">
        <f>Protection!H16</f>
        <v>0</v>
      </c>
      <c r="Z182" s="30"/>
      <c r="AA182" s="30"/>
      <c r="AB182" s="30"/>
      <c r="AC182" s="30"/>
      <c r="AD182" s="30"/>
      <c r="AE182" s="208">
        <f>Protection!I16</f>
        <v>0</v>
      </c>
      <c r="AF182" s="30"/>
      <c r="AG182" s="30"/>
      <c r="AH182" s="30"/>
      <c r="AI182" s="30"/>
      <c r="AJ182" s="30"/>
      <c r="AK182" s="208" t="str">
        <f>Protection!J16</f>
        <v>Yes</v>
      </c>
      <c r="AL182" s="30"/>
      <c r="AM182" s="30"/>
      <c r="AN182" s="30"/>
      <c r="AO182" s="30"/>
    </row>
    <row r="183" spans="1:41" x14ac:dyDescent="0.3">
      <c r="D183" s="30" t="s">
        <v>1038</v>
      </c>
      <c r="E183" s="30"/>
      <c r="F183" s="139"/>
      <c r="H183" s="30"/>
      <c r="I183" s="30"/>
      <c r="J183" s="30"/>
      <c r="K183" s="30"/>
      <c r="L183" s="30"/>
      <c r="N183" s="30"/>
      <c r="O183" s="30"/>
      <c r="P183" s="30"/>
      <c r="Q183" s="30"/>
      <c r="R183" s="30"/>
      <c r="S183" s="30" t="str">
        <f>Protection!M16</f>
        <v>none</v>
      </c>
      <c r="T183" s="30"/>
      <c r="U183" s="30"/>
      <c r="V183" s="30"/>
      <c r="W183" s="30"/>
      <c r="X183" s="30"/>
      <c r="Y183" s="208">
        <f>Protection!N16</f>
        <v>0</v>
      </c>
      <c r="Z183" s="30"/>
      <c r="AA183" s="30"/>
      <c r="AB183" s="30"/>
      <c r="AC183" s="30"/>
      <c r="AD183" s="30"/>
      <c r="AE183" s="208">
        <f>Protection!O16</f>
        <v>0</v>
      </c>
      <c r="AF183" s="30"/>
      <c r="AG183" s="30"/>
      <c r="AH183" s="30"/>
      <c r="AI183" s="30"/>
      <c r="AJ183" s="30"/>
      <c r="AK183" s="225">
        <f>Protection!P16</f>
        <v>300</v>
      </c>
      <c r="AL183" s="30"/>
      <c r="AM183" s="30"/>
      <c r="AN183" s="30"/>
      <c r="AO183" s="30"/>
    </row>
    <row r="185" spans="1:41" x14ac:dyDescent="0.3">
      <c r="A185" s="194">
        <v>17</v>
      </c>
      <c r="B185" s="39" t="str">
        <f>'Data base'!C17</f>
        <v>Clanga pomarina</v>
      </c>
      <c r="C185" s="29" t="str">
        <f>'Data base'!D17</f>
        <v>Lesser Spotted Eagle</v>
      </c>
      <c r="D185" s="65" t="s">
        <v>438</v>
      </c>
      <c r="E185" s="65"/>
      <c r="F185" s="131"/>
      <c r="G185" s="138" t="s">
        <v>456</v>
      </c>
      <c r="H185" s="131" t="s">
        <v>439</v>
      </c>
      <c r="I185" s="131" t="s">
        <v>381</v>
      </c>
      <c r="J185" s="131" t="s">
        <v>861</v>
      </c>
      <c r="K185" s="131" t="s">
        <v>860</v>
      </c>
      <c r="L185" s="30"/>
      <c r="N185" s="131" t="s">
        <v>439</v>
      </c>
      <c r="O185" s="131" t="s">
        <v>381</v>
      </c>
      <c r="P185" s="131" t="s">
        <v>861</v>
      </c>
      <c r="Q185" s="131" t="s">
        <v>860</v>
      </c>
      <c r="R185" s="30"/>
      <c r="S185" s="137" t="s">
        <v>456</v>
      </c>
      <c r="T185" s="131" t="s">
        <v>439</v>
      </c>
      <c r="U185" s="131" t="s">
        <v>381</v>
      </c>
      <c r="V185" s="131" t="s">
        <v>861</v>
      </c>
      <c r="W185" s="131" t="s">
        <v>860</v>
      </c>
      <c r="X185" s="30"/>
      <c r="Y185" s="30"/>
      <c r="Z185" s="131" t="s">
        <v>439</v>
      </c>
      <c r="AA185" s="131" t="s">
        <v>381</v>
      </c>
      <c r="AB185" s="131" t="s">
        <v>861</v>
      </c>
      <c r="AC185" s="131" t="s">
        <v>860</v>
      </c>
      <c r="AD185" s="30"/>
      <c r="AE185" s="30"/>
      <c r="AF185" s="131" t="s">
        <v>439</v>
      </c>
      <c r="AG185" s="131" t="s">
        <v>381</v>
      </c>
      <c r="AH185" s="131" t="s">
        <v>861</v>
      </c>
      <c r="AI185" s="131" t="s">
        <v>860</v>
      </c>
      <c r="AJ185" s="30"/>
      <c r="AK185" s="137" t="s">
        <v>456</v>
      </c>
      <c r="AL185" s="131" t="s">
        <v>439</v>
      </c>
      <c r="AM185" s="131" t="s">
        <v>381</v>
      </c>
      <c r="AN185" s="131" t="s">
        <v>861</v>
      </c>
      <c r="AO185" s="131" t="s">
        <v>860</v>
      </c>
    </row>
    <row r="186" spans="1:41" x14ac:dyDescent="0.3">
      <c r="D186" s="130" t="s">
        <v>432</v>
      </c>
      <c r="E186" s="130"/>
      <c r="F186" s="141">
        <f>'Data base'!G17</f>
        <v>0</v>
      </c>
      <c r="G186" s="127">
        <f>$F186</f>
        <v>0</v>
      </c>
      <c r="H186" s="132">
        <v>1</v>
      </c>
      <c r="I186" s="132">
        <v>2</v>
      </c>
      <c r="J186" s="132">
        <v>3</v>
      </c>
      <c r="K186" s="142" t="s">
        <v>440</v>
      </c>
      <c r="L186" s="30"/>
      <c r="M186" s="167">
        <f>$F186</f>
        <v>0</v>
      </c>
      <c r="N186" s="168">
        <v>1</v>
      </c>
      <c r="O186" s="168">
        <v>2</v>
      </c>
      <c r="P186" s="168">
        <v>3</v>
      </c>
      <c r="Q186" s="173" t="s">
        <v>440</v>
      </c>
      <c r="R186" s="30"/>
      <c r="S186" s="127">
        <f>$F186</f>
        <v>0</v>
      </c>
      <c r="T186" s="132">
        <v>1</v>
      </c>
      <c r="U186" s="132">
        <v>2</v>
      </c>
      <c r="V186" s="132">
        <v>3</v>
      </c>
      <c r="W186" s="142" t="s">
        <v>440</v>
      </c>
      <c r="X186" s="30"/>
      <c r="Y186" s="167">
        <f>$F186</f>
        <v>0</v>
      </c>
      <c r="Z186" s="168">
        <v>1</v>
      </c>
      <c r="AA186" s="168">
        <v>2</v>
      </c>
      <c r="AB186" s="168">
        <v>3</v>
      </c>
      <c r="AC186" s="173" t="s">
        <v>440</v>
      </c>
      <c r="AD186" s="30"/>
      <c r="AE186" s="127">
        <f>$F186</f>
        <v>0</v>
      </c>
      <c r="AF186" s="132">
        <v>1</v>
      </c>
      <c r="AG186" s="132">
        <v>2</v>
      </c>
      <c r="AH186" s="132">
        <v>3</v>
      </c>
      <c r="AI186" s="142" t="s">
        <v>440</v>
      </c>
      <c r="AJ186" s="30"/>
      <c r="AK186" s="167">
        <f>$F186</f>
        <v>0</v>
      </c>
      <c r="AL186" s="168">
        <v>1</v>
      </c>
      <c r="AM186" s="168">
        <v>2</v>
      </c>
      <c r="AN186" s="168">
        <v>3</v>
      </c>
      <c r="AO186" s="173" t="s">
        <v>440</v>
      </c>
    </row>
    <row r="187" spans="1:41" x14ac:dyDescent="0.3">
      <c r="D187" s="31" t="s">
        <v>435</v>
      </c>
      <c r="E187" s="30"/>
      <c r="F187" s="140" t="str">
        <f>'Data base'!J17</f>
        <v>x</v>
      </c>
      <c r="G187" s="127" t="str">
        <f>$F187</f>
        <v>x</v>
      </c>
      <c r="H187" s="127" t="s">
        <v>389</v>
      </c>
      <c r="I187" s="127" t="s">
        <v>404</v>
      </c>
      <c r="J187" s="127" t="s">
        <v>446</v>
      </c>
      <c r="K187" s="127" t="s">
        <v>447</v>
      </c>
      <c r="L187" s="30"/>
      <c r="M187" s="167" t="str">
        <f>$F187</f>
        <v>x</v>
      </c>
      <c r="N187" s="167" t="s">
        <v>389</v>
      </c>
      <c r="O187" s="167" t="s">
        <v>404</v>
      </c>
      <c r="P187" s="171" t="s">
        <v>446</v>
      </c>
      <c r="Q187" s="167" t="s">
        <v>447</v>
      </c>
      <c r="R187" s="30"/>
      <c r="S187" s="127" t="str">
        <f>$F187</f>
        <v>x</v>
      </c>
      <c r="T187" s="127" t="s">
        <v>389</v>
      </c>
      <c r="U187" s="127" t="s">
        <v>404</v>
      </c>
      <c r="V187" s="127" t="s">
        <v>446</v>
      </c>
      <c r="W187" s="127" t="s">
        <v>447</v>
      </c>
      <c r="X187" s="30"/>
      <c r="Y187" s="167" t="str">
        <f>$F187</f>
        <v>x</v>
      </c>
      <c r="Z187" s="167" t="s">
        <v>389</v>
      </c>
      <c r="AA187" s="167" t="s">
        <v>404</v>
      </c>
      <c r="AB187" s="171" t="s">
        <v>446</v>
      </c>
      <c r="AC187" s="167" t="s">
        <v>447</v>
      </c>
      <c r="AD187" s="30"/>
      <c r="AE187" s="127" t="str">
        <f>$F187</f>
        <v>x</v>
      </c>
      <c r="AF187" s="127" t="s">
        <v>389</v>
      </c>
      <c r="AG187" s="138" t="s">
        <v>404</v>
      </c>
      <c r="AH187" s="127" t="s">
        <v>446</v>
      </c>
      <c r="AI187" s="127" t="s">
        <v>447</v>
      </c>
      <c r="AJ187" s="30"/>
      <c r="AK187" s="167" t="str">
        <f>$F187</f>
        <v>x</v>
      </c>
      <c r="AL187" s="167" t="s">
        <v>389</v>
      </c>
      <c r="AM187" s="167" t="s">
        <v>404</v>
      </c>
      <c r="AN187" s="167" t="s">
        <v>446</v>
      </c>
      <c r="AO187" s="167" t="s">
        <v>447</v>
      </c>
    </row>
    <row r="188" spans="1:41" s="30" customFormat="1" x14ac:dyDescent="0.3">
      <c r="A188" s="194"/>
      <c r="B188" s="3"/>
      <c r="D188" s="31" t="s">
        <v>601</v>
      </c>
      <c r="F188" s="139"/>
      <c r="G188" s="97">
        <f>'Data base'!S17</f>
        <v>0</v>
      </c>
      <c r="H188" s="208" t="s">
        <v>640</v>
      </c>
      <c r="I188" s="208" t="s">
        <v>1058</v>
      </c>
      <c r="J188" s="208" t="s">
        <v>1057</v>
      </c>
      <c r="K188" s="208" t="s">
        <v>1054</v>
      </c>
      <c r="M188" s="97">
        <f>'Data base'!AB17</f>
        <v>4.7886395153444772</v>
      </c>
      <c r="N188" s="171" t="s">
        <v>1044</v>
      </c>
      <c r="O188" s="208" t="s">
        <v>1058</v>
      </c>
      <c r="P188" s="208" t="s">
        <v>1057</v>
      </c>
      <c r="Q188" s="208" t="s">
        <v>1054</v>
      </c>
      <c r="R188" s="194"/>
      <c r="S188" s="97">
        <f>'Data base'!AK17</f>
        <v>0</v>
      </c>
      <c r="T188" s="208" t="s">
        <v>640</v>
      </c>
      <c r="U188" s="208" t="s">
        <v>1058</v>
      </c>
      <c r="V188" s="208" t="s">
        <v>1057</v>
      </c>
      <c r="W188" s="208" t="s">
        <v>1054</v>
      </c>
      <c r="X188" s="194"/>
      <c r="Y188" s="97">
        <f>'Data base'!AT17</f>
        <v>19.298075275975787</v>
      </c>
      <c r="Z188" s="171" t="s">
        <v>1044</v>
      </c>
      <c r="AA188" s="208" t="s">
        <v>1058</v>
      </c>
      <c r="AB188" s="208" t="s">
        <v>1057</v>
      </c>
      <c r="AC188" s="208" t="s">
        <v>1054</v>
      </c>
      <c r="AD188" s="194"/>
      <c r="AE188" s="97">
        <f>'Data base'!BC17</f>
        <v>12.048424747320063</v>
      </c>
      <c r="AF188" s="171" t="s">
        <v>1044</v>
      </c>
      <c r="AG188" s="208" t="s">
        <v>1058</v>
      </c>
      <c r="AH188" s="208" t="s">
        <v>1057</v>
      </c>
      <c r="AI188" s="208" t="s">
        <v>1054</v>
      </c>
      <c r="AJ188" s="194"/>
      <c r="AK188" s="97">
        <f>'Data base'!BM17</f>
        <v>0</v>
      </c>
      <c r="AL188" s="208" t="s">
        <v>640</v>
      </c>
      <c r="AM188" s="208" t="s">
        <v>1058</v>
      </c>
      <c r="AN188" s="208" t="s">
        <v>1057</v>
      </c>
      <c r="AO188" s="208" t="s">
        <v>1054</v>
      </c>
    </row>
    <row r="189" spans="1:41" x14ac:dyDescent="0.3">
      <c r="D189" s="31" t="s">
        <v>433</v>
      </c>
      <c r="E189" s="133" t="s">
        <v>441</v>
      </c>
      <c r="F189" s="139"/>
      <c r="H189" s="127" t="s">
        <v>442</v>
      </c>
      <c r="I189" s="127" t="s">
        <v>443</v>
      </c>
      <c r="J189" s="127" t="s">
        <v>444</v>
      </c>
      <c r="K189" s="127" t="s">
        <v>445</v>
      </c>
      <c r="L189" s="30"/>
      <c r="M189" s="167" t="str">
        <f>'Data base'!T17</f>
        <v>NT</v>
      </c>
      <c r="N189" s="167" t="s">
        <v>442</v>
      </c>
      <c r="O189" s="167" t="s">
        <v>443</v>
      </c>
      <c r="P189" s="171" t="s">
        <v>444</v>
      </c>
      <c r="Q189" s="167" t="s">
        <v>445</v>
      </c>
      <c r="R189" s="30"/>
      <c r="S189" s="127" t="str">
        <f>'Data base'!AC17</f>
        <v>-</v>
      </c>
      <c r="T189" s="127" t="s">
        <v>442</v>
      </c>
      <c r="U189" s="127" t="s">
        <v>443</v>
      </c>
      <c r="V189" s="127" t="s">
        <v>444</v>
      </c>
      <c r="W189" s="127" t="s">
        <v>445</v>
      </c>
      <c r="X189" s="30"/>
      <c r="Y189" s="208">
        <f>'Data base'!AL17</f>
        <v>3</v>
      </c>
      <c r="Z189" s="167" t="s">
        <v>442</v>
      </c>
      <c r="AA189" s="171" t="s">
        <v>443</v>
      </c>
      <c r="AB189" s="167" t="s">
        <v>444</v>
      </c>
      <c r="AC189" s="167" t="s">
        <v>445</v>
      </c>
      <c r="AD189" s="30"/>
      <c r="AE189" s="127" t="str">
        <f>'Data base'!AU17</f>
        <v>3 ( R )</v>
      </c>
      <c r="AF189" s="127" t="s">
        <v>442</v>
      </c>
      <c r="AG189" s="138" t="s">
        <v>443</v>
      </c>
      <c r="AH189" s="127" t="s">
        <v>444</v>
      </c>
      <c r="AI189" s="127" t="s">
        <v>445</v>
      </c>
      <c r="AJ189" s="30"/>
      <c r="AK189" s="208" t="str">
        <f>'Data base'!BD17</f>
        <v>-</v>
      </c>
      <c r="AL189" s="167" t="s">
        <v>442</v>
      </c>
      <c r="AM189" s="167" t="s">
        <v>443</v>
      </c>
      <c r="AN189" s="167" t="s">
        <v>444</v>
      </c>
      <c r="AO189" s="167" t="s">
        <v>445</v>
      </c>
    </row>
    <row r="190" spans="1:41" x14ac:dyDescent="0.3">
      <c r="D190" s="264" t="s">
        <v>434</v>
      </c>
      <c r="E190" s="30" t="s">
        <v>384</v>
      </c>
      <c r="F190" s="139"/>
      <c r="H190" s="127" t="s">
        <v>389</v>
      </c>
      <c r="I190" s="127" t="s">
        <v>404</v>
      </c>
      <c r="J190" s="127" t="s">
        <v>287</v>
      </c>
      <c r="K190" s="127" t="s">
        <v>318</v>
      </c>
      <c r="L190" s="30"/>
      <c r="M190" s="40">
        <f>'Data base'!Y17</f>
        <v>0</v>
      </c>
      <c r="N190" s="167" t="s">
        <v>389</v>
      </c>
      <c r="O190" s="167" t="s">
        <v>404</v>
      </c>
      <c r="P190" s="171" t="s">
        <v>287</v>
      </c>
      <c r="Q190" s="167" t="s">
        <v>318</v>
      </c>
      <c r="R190" s="30"/>
      <c r="S190" s="127">
        <f>'Data base'!AH17</f>
        <v>0</v>
      </c>
      <c r="T190" s="127" t="s">
        <v>389</v>
      </c>
      <c r="U190" s="127" t="s">
        <v>404</v>
      </c>
      <c r="V190" s="127" t="s">
        <v>287</v>
      </c>
      <c r="W190" s="127" t="s">
        <v>318</v>
      </c>
      <c r="X190" s="30"/>
      <c r="Y190" s="221" t="str">
        <f>'Data base'!AQ17</f>
        <v xml:space="preserve"> + (147 - 363)</v>
      </c>
      <c r="Z190" s="167" t="s">
        <v>389</v>
      </c>
      <c r="AA190" s="167" t="s">
        <v>404</v>
      </c>
      <c r="AB190" s="167" t="s">
        <v>287</v>
      </c>
      <c r="AC190" s="171" t="s">
        <v>318</v>
      </c>
      <c r="AD190" s="30"/>
      <c r="AE190" s="127" t="str">
        <f>'Data base'!AZ17</f>
        <v xml:space="preserve"> - (17 - 24)</v>
      </c>
      <c r="AF190" s="127" t="s">
        <v>389</v>
      </c>
      <c r="AG190" s="138" t="s">
        <v>404</v>
      </c>
      <c r="AH190" s="127" t="s">
        <v>287</v>
      </c>
      <c r="AI190" s="127" t="s">
        <v>318</v>
      </c>
      <c r="AJ190" s="30"/>
      <c r="AK190" s="99" t="str">
        <f>'Data base'!BJ17</f>
        <v>-</v>
      </c>
      <c r="AL190" s="167" t="s">
        <v>389</v>
      </c>
      <c r="AM190" s="167" t="s">
        <v>404</v>
      </c>
      <c r="AN190" s="167" t="s">
        <v>287</v>
      </c>
      <c r="AO190" s="167" t="s">
        <v>318</v>
      </c>
    </row>
    <row r="191" spans="1:41" x14ac:dyDescent="0.3">
      <c r="D191" s="264"/>
      <c r="E191" s="30" t="s">
        <v>383</v>
      </c>
      <c r="F191" s="139"/>
      <c r="H191" s="134"/>
      <c r="I191" s="127" t="s">
        <v>389</v>
      </c>
      <c r="J191" s="127" t="s">
        <v>287</v>
      </c>
      <c r="K191" s="127" t="s">
        <v>318</v>
      </c>
      <c r="L191" s="30"/>
      <c r="M191" s="40">
        <f>'Data base'!X17</f>
        <v>0</v>
      </c>
      <c r="N191" s="169"/>
      <c r="O191" s="167" t="s">
        <v>389</v>
      </c>
      <c r="P191" s="171" t="s">
        <v>287</v>
      </c>
      <c r="Q191" s="167" t="s">
        <v>318</v>
      </c>
      <c r="R191" s="30"/>
      <c r="S191" s="127">
        <f>'Data base'!AG17</f>
        <v>0</v>
      </c>
      <c r="T191" s="134"/>
      <c r="U191" s="127" t="s">
        <v>389</v>
      </c>
      <c r="V191" s="127" t="s">
        <v>287</v>
      </c>
      <c r="W191" s="127" t="s">
        <v>318</v>
      </c>
      <c r="X191" s="30"/>
      <c r="Y191" s="97" t="str">
        <f>'Data base'!AP17</f>
        <v xml:space="preserve"> - (10 - 10)</v>
      </c>
      <c r="Z191" s="169"/>
      <c r="AA191" s="171" t="s">
        <v>389</v>
      </c>
      <c r="AB191" s="167" t="s">
        <v>287</v>
      </c>
      <c r="AC191" s="167" t="s">
        <v>318</v>
      </c>
      <c r="AD191" s="30"/>
      <c r="AE191" s="127">
        <f>'Data base'!AY17</f>
        <v>0</v>
      </c>
      <c r="AF191" s="134"/>
      <c r="AG191" s="127" t="s">
        <v>389</v>
      </c>
      <c r="AH191" s="138" t="s">
        <v>287</v>
      </c>
      <c r="AI191" s="127" t="s">
        <v>318</v>
      </c>
      <c r="AJ191" s="30"/>
      <c r="AK191" s="99" t="str">
        <f>'Data base'!BI17</f>
        <v>-</v>
      </c>
      <c r="AL191" s="169"/>
      <c r="AM191" s="167" t="s">
        <v>389</v>
      </c>
      <c r="AN191" s="167" t="s">
        <v>287</v>
      </c>
      <c r="AO191" s="167" t="s">
        <v>318</v>
      </c>
    </row>
    <row r="192" spans="1:41" x14ac:dyDescent="0.3">
      <c r="D192" s="30" t="s">
        <v>436</v>
      </c>
      <c r="E192" s="30"/>
      <c r="F192" s="139"/>
      <c r="H192" s="127" t="s">
        <v>448</v>
      </c>
      <c r="I192" s="127" t="s">
        <v>449</v>
      </c>
      <c r="J192" s="127" t="s">
        <v>450</v>
      </c>
      <c r="K192" s="127" t="s">
        <v>493</v>
      </c>
      <c r="L192" s="30"/>
      <c r="M192" s="97">
        <f>'Data base'!W17</f>
        <v>6.6666666666666666E-2</v>
      </c>
      <c r="N192" s="167" t="s">
        <v>448</v>
      </c>
      <c r="O192" s="167" t="s">
        <v>449</v>
      </c>
      <c r="P192" s="171" t="s">
        <v>1050</v>
      </c>
      <c r="Q192" s="167" t="s">
        <v>493</v>
      </c>
      <c r="R192" s="30"/>
      <c r="S192" s="127">
        <f>'Data base'!AF17</f>
        <v>0</v>
      </c>
      <c r="T192" s="127" t="s">
        <v>448</v>
      </c>
      <c r="U192" s="127" t="s">
        <v>449</v>
      </c>
      <c r="V192" s="127" t="s">
        <v>450</v>
      </c>
      <c r="W192" s="127" t="s">
        <v>493</v>
      </c>
      <c r="X192" s="30"/>
      <c r="Y192" s="96">
        <f>'Data base'!AO17</f>
        <v>1.6216216216216217E-2</v>
      </c>
      <c r="Z192" s="167" t="s">
        <v>448</v>
      </c>
      <c r="AA192" s="171" t="s">
        <v>1049</v>
      </c>
      <c r="AB192" s="167" t="s">
        <v>450</v>
      </c>
      <c r="AC192" s="167" t="s">
        <v>493</v>
      </c>
      <c r="AD192" s="30"/>
      <c r="AE192" s="97">
        <f>'Data base'!AX17</f>
        <v>3.1071983428275506E-2</v>
      </c>
      <c r="AF192" s="127" t="s">
        <v>448</v>
      </c>
      <c r="AG192" s="127" t="s">
        <v>449</v>
      </c>
      <c r="AH192" s="171" t="s">
        <v>1050</v>
      </c>
      <c r="AI192" s="127" t="s">
        <v>493</v>
      </c>
      <c r="AJ192" s="30"/>
      <c r="AK192" s="96" t="e">
        <f>'Data base'!BH17</f>
        <v>#DIV/0!</v>
      </c>
      <c r="AL192" s="167" t="s">
        <v>448</v>
      </c>
      <c r="AM192" s="167" t="s">
        <v>449</v>
      </c>
      <c r="AN192" s="167" t="s">
        <v>450</v>
      </c>
      <c r="AO192" s="167" t="s">
        <v>493</v>
      </c>
    </row>
    <row r="193" spans="1:46" x14ac:dyDescent="0.3">
      <c r="D193" s="30" t="s">
        <v>437</v>
      </c>
      <c r="E193" s="30"/>
      <c r="F193" s="140">
        <f>'Data base'!E17</f>
        <v>11</v>
      </c>
      <c r="G193" s="127">
        <f>$F193</f>
        <v>11</v>
      </c>
      <c r="H193" s="171" t="s">
        <v>1043</v>
      </c>
      <c r="I193" s="127" t="s">
        <v>452</v>
      </c>
      <c r="J193" s="135" t="s">
        <v>453</v>
      </c>
      <c r="K193" s="127" t="s">
        <v>370</v>
      </c>
      <c r="L193" s="30"/>
      <c r="M193" s="167">
        <f>$F193</f>
        <v>11</v>
      </c>
      <c r="N193" s="171" t="s">
        <v>1043</v>
      </c>
      <c r="O193" s="167" t="s">
        <v>452</v>
      </c>
      <c r="P193" s="170" t="s">
        <v>453</v>
      </c>
      <c r="Q193" s="167" t="s">
        <v>370</v>
      </c>
      <c r="R193" s="30"/>
      <c r="S193" s="127">
        <f>$F193</f>
        <v>11</v>
      </c>
      <c r="T193" s="171" t="s">
        <v>1043</v>
      </c>
      <c r="U193" s="127" t="s">
        <v>452</v>
      </c>
      <c r="V193" s="135" t="s">
        <v>453</v>
      </c>
      <c r="W193" s="127" t="s">
        <v>370</v>
      </c>
      <c r="X193" s="30"/>
      <c r="Y193" s="208">
        <f>$F193</f>
        <v>11</v>
      </c>
      <c r="Z193" s="171" t="s">
        <v>1043</v>
      </c>
      <c r="AA193" s="167" t="s">
        <v>452</v>
      </c>
      <c r="AB193" s="170" t="s">
        <v>453</v>
      </c>
      <c r="AC193" s="167" t="s">
        <v>370</v>
      </c>
      <c r="AD193" s="30"/>
      <c r="AE193" s="127">
        <f>$F193</f>
        <v>11</v>
      </c>
      <c r="AF193" s="138" t="s">
        <v>1043</v>
      </c>
      <c r="AG193" s="127" t="s">
        <v>452</v>
      </c>
      <c r="AH193" s="135" t="s">
        <v>453</v>
      </c>
      <c r="AI193" s="127" t="s">
        <v>370</v>
      </c>
      <c r="AJ193" s="30"/>
      <c r="AK193" s="208">
        <f>$F193</f>
        <v>11</v>
      </c>
      <c r="AL193" s="171" t="s">
        <v>1043</v>
      </c>
      <c r="AM193" s="167" t="s">
        <v>452</v>
      </c>
      <c r="AN193" s="170" t="s">
        <v>453</v>
      </c>
      <c r="AO193" s="167" t="s">
        <v>370</v>
      </c>
    </row>
    <row r="194" spans="1:46" x14ac:dyDescent="0.3">
      <c r="D194" s="30" t="s">
        <v>561</v>
      </c>
      <c r="E194" s="30"/>
      <c r="F194" s="139"/>
      <c r="H194" s="127"/>
      <c r="I194" s="127"/>
      <c r="J194" s="135"/>
      <c r="K194" s="127"/>
      <c r="L194" s="30"/>
      <c r="M194" s="140">
        <f>'Data base'!U17</f>
        <v>600</v>
      </c>
      <c r="N194" s="127"/>
      <c r="O194" s="127"/>
      <c r="P194" s="135"/>
      <c r="Q194" s="127"/>
      <c r="R194" s="30"/>
      <c r="S194" s="299">
        <f>'Data base'!AD17</f>
        <v>0</v>
      </c>
      <c r="T194" s="299"/>
      <c r="U194" s="299"/>
      <c r="V194" s="365"/>
      <c r="W194" s="299"/>
      <c r="X194" s="300"/>
      <c r="Y194" s="299">
        <f>'Data base'!AM17</f>
        <v>3700</v>
      </c>
      <c r="Z194" s="300"/>
      <c r="AA194" s="300"/>
      <c r="AB194" s="300"/>
      <c r="AC194" s="300"/>
      <c r="AD194" s="300"/>
      <c r="AE194" s="300">
        <f>'Data base'!AV17</f>
        <v>1931</v>
      </c>
      <c r="AF194" s="300"/>
      <c r="AG194" s="300"/>
      <c r="AH194" s="300"/>
      <c r="AI194" s="300"/>
      <c r="AJ194" s="300"/>
      <c r="AK194" s="299">
        <f>'Data base'!BF17</f>
        <v>0</v>
      </c>
      <c r="AL194" s="300"/>
      <c r="AM194" s="300"/>
      <c r="AN194" s="300"/>
      <c r="AO194" s="300"/>
      <c r="AP194" s="300"/>
      <c r="AQ194" s="300"/>
      <c r="AR194" s="300"/>
      <c r="AS194" s="300"/>
      <c r="AT194" s="300"/>
    </row>
    <row r="195" spans="1:46" x14ac:dyDescent="0.3">
      <c r="D195" s="30" t="s">
        <v>1039</v>
      </c>
      <c r="E195" s="30"/>
      <c r="F195" s="139"/>
      <c r="H195" s="30"/>
      <c r="I195" s="30"/>
      <c r="J195" s="30"/>
      <c r="K195" s="30"/>
      <c r="L195" s="30"/>
      <c r="M195" s="140" t="str">
        <f>Protection!F17</f>
        <v>All year</v>
      </c>
      <c r="N195" s="30"/>
      <c r="O195" s="30"/>
      <c r="P195" s="30"/>
      <c r="Q195" s="30"/>
      <c r="R195" s="30"/>
      <c r="S195" s="225">
        <f>Protection!G17</f>
        <v>0</v>
      </c>
      <c r="T195" s="30"/>
      <c r="U195" s="30"/>
      <c r="V195" s="30"/>
      <c r="W195" s="30"/>
      <c r="X195" s="30"/>
      <c r="Y195" s="229" t="str">
        <f>Protection!H17</f>
        <v>All year (if micro-res.)</v>
      </c>
      <c r="Z195" s="30"/>
      <c r="AA195" s="30"/>
      <c r="AB195" s="30"/>
      <c r="AC195" s="30"/>
      <c r="AD195" s="30"/>
      <c r="AE195" s="30">
        <f>Protection!I17</f>
        <v>0</v>
      </c>
      <c r="AF195" s="30"/>
      <c r="AG195" s="30"/>
      <c r="AH195" s="30"/>
      <c r="AI195" s="30"/>
      <c r="AJ195" s="30"/>
      <c r="AK195" s="208" t="str">
        <f>Protection!J17</f>
        <v>-</v>
      </c>
      <c r="AL195" s="30"/>
      <c r="AM195" s="30"/>
      <c r="AN195" s="30"/>
      <c r="AO195" s="30"/>
    </row>
    <row r="196" spans="1:46" x14ac:dyDescent="0.3">
      <c r="D196" s="30" t="s">
        <v>1038</v>
      </c>
      <c r="E196" s="30"/>
      <c r="F196" s="139"/>
      <c r="H196" s="30"/>
      <c r="I196" s="30"/>
      <c r="J196" s="30"/>
      <c r="K196" s="30"/>
      <c r="L196" s="30"/>
      <c r="M196" s="223" t="str">
        <f>Protection!L17</f>
        <v>100 m, microreserve*</v>
      </c>
      <c r="N196" s="30"/>
      <c r="O196" s="30"/>
      <c r="P196" s="30"/>
      <c r="Q196" s="30"/>
      <c r="R196" s="30"/>
      <c r="S196" s="225" t="str">
        <f>Protection!M17</f>
        <v>-</v>
      </c>
      <c r="T196" s="30"/>
      <c r="U196" s="30"/>
      <c r="V196" s="30"/>
      <c r="W196" s="30"/>
      <c r="X196" s="30"/>
      <c r="Y196" s="229" t="str">
        <f>Protection!N17</f>
        <v>Microreserve</v>
      </c>
      <c r="Z196" s="30"/>
      <c r="AA196" s="30"/>
      <c r="AB196" s="30"/>
      <c r="AC196" s="30"/>
      <c r="AD196" s="30"/>
      <c r="AE196" s="30">
        <f>Protection!O17</f>
        <v>0</v>
      </c>
      <c r="AF196" s="30"/>
      <c r="AG196" s="30"/>
      <c r="AH196" s="30"/>
      <c r="AI196" s="30"/>
      <c r="AJ196" s="30"/>
      <c r="AK196" s="225" t="str">
        <f>Protection!P17</f>
        <v>-</v>
      </c>
      <c r="AL196" s="30"/>
      <c r="AM196" s="30"/>
      <c r="AN196" s="30"/>
      <c r="AO196" s="30"/>
    </row>
    <row r="198" spans="1:46" x14ac:dyDescent="0.3">
      <c r="A198" s="194">
        <v>18</v>
      </c>
      <c r="B198" s="39" t="str">
        <f>'Data base'!C18</f>
        <v>Clanga clanga</v>
      </c>
      <c r="C198" s="29" t="str">
        <f>'Data base'!D18</f>
        <v>Greater Spotted Eagle</v>
      </c>
      <c r="D198" s="65" t="s">
        <v>438</v>
      </c>
      <c r="E198" s="65"/>
      <c r="F198" s="131"/>
      <c r="G198" s="138" t="s">
        <v>456</v>
      </c>
      <c r="H198" s="131" t="s">
        <v>439</v>
      </c>
      <c r="I198" s="131" t="s">
        <v>381</v>
      </c>
      <c r="J198" s="131" t="s">
        <v>861</v>
      </c>
      <c r="K198" s="131" t="s">
        <v>860</v>
      </c>
      <c r="L198" s="30"/>
      <c r="N198" s="131" t="s">
        <v>439</v>
      </c>
      <c r="O198" s="131" t="s">
        <v>381</v>
      </c>
      <c r="P198" s="131" t="s">
        <v>861</v>
      </c>
      <c r="Q198" s="131" t="s">
        <v>860</v>
      </c>
      <c r="R198" s="30"/>
      <c r="S198" s="194"/>
      <c r="T198" s="131" t="s">
        <v>439</v>
      </c>
      <c r="U198" s="131" t="s">
        <v>381</v>
      </c>
      <c r="V198" s="131" t="s">
        <v>861</v>
      </c>
      <c r="W198" s="131" t="s">
        <v>860</v>
      </c>
      <c r="X198" s="30"/>
      <c r="Y198" s="194"/>
      <c r="Z198" s="131" t="s">
        <v>439</v>
      </c>
      <c r="AA198" s="131" t="s">
        <v>381</v>
      </c>
      <c r="AB198" s="131" t="s">
        <v>861</v>
      </c>
      <c r="AC198" s="131" t="s">
        <v>860</v>
      </c>
      <c r="AD198" s="30"/>
      <c r="AE198" s="30"/>
      <c r="AF198" s="131" t="s">
        <v>439</v>
      </c>
      <c r="AG198" s="131" t="s">
        <v>381</v>
      </c>
      <c r="AH198" s="131" t="s">
        <v>861</v>
      </c>
      <c r="AI198" s="131" t="s">
        <v>860</v>
      </c>
      <c r="AJ198" s="30"/>
      <c r="AK198" s="137" t="s">
        <v>456</v>
      </c>
      <c r="AL198" s="131" t="s">
        <v>439</v>
      </c>
      <c r="AM198" s="131" t="s">
        <v>381</v>
      </c>
      <c r="AN198" s="131" t="s">
        <v>861</v>
      </c>
      <c r="AO198" s="131" t="s">
        <v>860</v>
      </c>
    </row>
    <row r="199" spans="1:46" x14ac:dyDescent="0.3">
      <c r="D199" s="130" t="s">
        <v>432</v>
      </c>
      <c r="E199" s="130"/>
      <c r="F199" s="141">
        <f>'Data base'!G18</f>
        <v>1</v>
      </c>
      <c r="G199" s="127">
        <f>$F199</f>
        <v>1</v>
      </c>
      <c r="H199" s="173">
        <v>1</v>
      </c>
      <c r="I199" s="132">
        <v>2</v>
      </c>
      <c r="J199" s="132">
        <v>3</v>
      </c>
      <c r="K199" s="132" t="s">
        <v>440</v>
      </c>
      <c r="L199" s="30"/>
      <c r="M199" s="140">
        <f>$F199</f>
        <v>1</v>
      </c>
      <c r="N199" s="142">
        <v>1</v>
      </c>
      <c r="O199" s="132">
        <v>2</v>
      </c>
      <c r="P199" s="132">
        <v>3</v>
      </c>
      <c r="Q199" s="132" t="s">
        <v>440</v>
      </c>
      <c r="R199" s="30"/>
      <c r="S199" s="127">
        <f>$F199</f>
        <v>1</v>
      </c>
      <c r="T199" s="142">
        <v>1</v>
      </c>
      <c r="U199" s="132">
        <v>2</v>
      </c>
      <c r="V199" s="132">
        <v>3</v>
      </c>
      <c r="W199" s="132" t="s">
        <v>440</v>
      </c>
      <c r="X199" s="30"/>
      <c r="Y199" s="167">
        <f>$F199</f>
        <v>1</v>
      </c>
      <c r="Z199" s="173">
        <v>1</v>
      </c>
      <c r="AA199" s="168">
        <v>2</v>
      </c>
      <c r="AB199" s="168">
        <v>3</v>
      </c>
      <c r="AC199" s="168" t="s">
        <v>440</v>
      </c>
      <c r="AD199" s="30"/>
      <c r="AE199" s="167">
        <f>$F199</f>
        <v>1</v>
      </c>
      <c r="AF199" s="173">
        <v>1</v>
      </c>
      <c r="AG199" s="168">
        <v>2</v>
      </c>
      <c r="AH199" s="168">
        <v>3</v>
      </c>
      <c r="AI199" s="168" t="s">
        <v>440</v>
      </c>
      <c r="AJ199" s="30"/>
      <c r="AK199" s="167">
        <f>$F199</f>
        <v>1</v>
      </c>
      <c r="AL199" s="173">
        <v>1</v>
      </c>
      <c r="AM199" s="168">
        <v>2</v>
      </c>
      <c r="AN199" s="168">
        <v>3</v>
      </c>
      <c r="AO199" s="168" t="s">
        <v>440</v>
      </c>
    </row>
    <row r="200" spans="1:46" x14ac:dyDescent="0.3">
      <c r="D200" s="31" t="s">
        <v>435</v>
      </c>
      <c r="E200" s="30"/>
      <c r="F200" s="140" t="str">
        <f>'Data base'!J18</f>
        <v>x</v>
      </c>
      <c r="G200" s="127" t="str">
        <f>$F200</f>
        <v>x</v>
      </c>
      <c r="H200" s="127" t="s">
        <v>389</v>
      </c>
      <c r="I200" s="127" t="s">
        <v>404</v>
      </c>
      <c r="J200" s="127" t="s">
        <v>446</v>
      </c>
      <c r="K200" s="127" t="s">
        <v>447</v>
      </c>
      <c r="L200" s="30"/>
      <c r="M200" s="140" t="str">
        <f>$F200</f>
        <v>x</v>
      </c>
      <c r="N200" s="138" t="s">
        <v>389</v>
      </c>
      <c r="O200" s="127" t="s">
        <v>404</v>
      </c>
      <c r="P200" s="127" t="s">
        <v>446</v>
      </c>
      <c r="Q200" s="127" t="s">
        <v>447</v>
      </c>
      <c r="R200" s="30"/>
      <c r="S200" s="127" t="str">
        <f>$F200</f>
        <v>x</v>
      </c>
      <c r="T200" s="127" t="s">
        <v>389</v>
      </c>
      <c r="U200" s="127" t="s">
        <v>404</v>
      </c>
      <c r="V200" s="138" t="s">
        <v>446</v>
      </c>
      <c r="W200" s="127" t="s">
        <v>447</v>
      </c>
      <c r="X200" s="30"/>
      <c r="Y200" s="167" t="str">
        <f>$F200</f>
        <v>x</v>
      </c>
      <c r="Z200" s="167" t="s">
        <v>389</v>
      </c>
      <c r="AA200" s="171" t="s">
        <v>404</v>
      </c>
      <c r="AB200" s="167" t="s">
        <v>446</v>
      </c>
      <c r="AC200" s="167" t="s">
        <v>447</v>
      </c>
      <c r="AD200" s="30"/>
      <c r="AE200" s="167" t="str">
        <f>$F200</f>
        <v>x</v>
      </c>
      <c r="AF200" s="167" t="s">
        <v>389</v>
      </c>
      <c r="AG200" s="167" t="s">
        <v>404</v>
      </c>
      <c r="AH200" s="171" t="s">
        <v>446</v>
      </c>
      <c r="AI200" s="167" t="s">
        <v>447</v>
      </c>
      <c r="AJ200" s="30"/>
      <c r="AK200" s="167" t="str">
        <f>$F200</f>
        <v>x</v>
      </c>
      <c r="AL200" s="167" t="s">
        <v>389</v>
      </c>
      <c r="AM200" s="167" t="s">
        <v>404</v>
      </c>
      <c r="AN200" s="167" t="s">
        <v>446</v>
      </c>
      <c r="AO200" s="167" t="s">
        <v>447</v>
      </c>
    </row>
    <row r="201" spans="1:46" s="30" customFormat="1" x14ac:dyDescent="0.3">
      <c r="A201" s="194"/>
      <c r="B201" s="3"/>
      <c r="D201" s="31" t="s">
        <v>601</v>
      </c>
      <c r="F201" s="139"/>
      <c r="G201" s="97">
        <f>'Data base'!S18</f>
        <v>0</v>
      </c>
      <c r="H201" s="208" t="s">
        <v>640</v>
      </c>
      <c r="I201" s="208" t="s">
        <v>1058</v>
      </c>
      <c r="J201" s="208" t="s">
        <v>1057</v>
      </c>
      <c r="K201" s="208" t="s">
        <v>1054</v>
      </c>
      <c r="M201" s="97">
        <f>'Data base'!AB216</f>
        <v>0</v>
      </c>
      <c r="N201" s="208" t="s">
        <v>640</v>
      </c>
      <c r="O201" s="208" t="s">
        <v>1058</v>
      </c>
      <c r="P201" s="208" t="s">
        <v>1057</v>
      </c>
      <c r="Q201" s="171" t="s">
        <v>1054</v>
      </c>
      <c r="R201" s="194"/>
      <c r="S201" s="97">
        <f>'Data base'!AK18</f>
        <v>0</v>
      </c>
      <c r="T201" s="208" t="s">
        <v>640</v>
      </c>
      <c r="U201" s="208" t="s">
        <v>1058</v>
      </c>
      <c r="V201" s="208" t="s">
        <v>1057</v>
      </c>
      <c r="W201" s="171" t="s">
        <v>1054</v>
      </c>
      <c r="X201" s="194"/>
      <c r="Y201" s="97">
        <f>'Data base'!AT18</f>
        <v>0</v>
      </c>
      <c r="Z201" s="208" t="s">
        <v>640</v>
      </c>
      <c r="AA201" s="208" t="s">
        <v>1058</v>
      </c>
      <c r="AB201" s="208" t="s">
        <v>1057</v>
      </c>
      <c r="AC201" s="171" t="s">
        <v>1054</v>
      </c>
      <c r="AD201" s="194"/>
      <c r="AE201" s="97">
        <f>'Data base'!BC18</f>
        <v>2.0306333843797857</v>
      </c>
      <c r="AF201" s="171" t="s">
        <v>1044</v>
      </c>
      <c r="AG201" s="208" t="s">
        <v>1058</v>
      </c>
      <c r="AH201" s="208" t="s">
        <v>1057</v>
      </c>
      <c r="AI201" s="208" t="s">
        <v>1054</v>
      </c>
      <c r="AJ201" s="194"/>
      <c r="AK201" s="97">
        <f>'Data base'!BM18</f>
        <v>0</v>
      </c>
      <c r="AL201" s="208" t="s">
        <v>640</v>
      </c>
      <c r="AM201" s="208" t="s">
        <v>1058</v>
      </c>
      <c r="AN201" s="208" t="s">
        <v>1057</v>
      </c>
      <c r="AO201" s="208" t="s">
        <v>1054</v>
      </c>
    </row>
    <row r="202" spans="1:46" x14ac:dyDescent="0.3">
      <c r="D202" s="31" t="s">
        <v>433</v>
      </c>
      <c r="E202" s="133" t="s">
        <v>441</v>
      </c>
      <c r="F202" s="139"/>
      <c r="H202" s="127" t="s">
        <v>442</v>
      </c>
      <c r="I202" s="127" t="s">
        <v>443</v>
      </c>
      <c r="J202" s="127" t="s">
        <v>444</v>
      </c>
      <c r="K202" s="127" t="s">
        <v>445</v>
      </c>
      <c r="L202" s="30"/>
      <c r="M202" s="140" t="str">
        <f>'Data base'!T18</f>
        <v>CR</v>
      </c>
      <c r="N202" s="138" t="s">
        <v>442</v>
      </c>
      <c r="O202" s="127" t="s">
        <v>443</v>
      </c>
      <c r="P202" s="127" t="s">
        <v>444</v>
      </c>
      <c r="Q202" s="127" t="s">
        <v>445</v>
      </c>
      <c r="R202" s="30"/>
      <c r="S202" s="127" t="str">
        <f>'Data base'!AC18</f>
        <v>CR</v>
      </c>
      <c r="T202" s="138" t="s">
        <v>442</v>
      </c>
      <c r="U202" s="127" t="s">
        <v>443</v>
      </c>
      <c r="V202" s="127" t="s">
        <v>444</v>
      </c>
      <c r="W202" s="127" t="s">
        <v>445</v>
      </c>
      <c r="X202" s="30"/>
      <c r="Y202" s="208">
        <f>'Data base'!AL18</f>
        <v>1</v>
      </c>
      <c r="Z202" s="171" t="s">
        <v>442</v>
      </c>
      <c r="AA202" s="167" t="s">
        <v>443</v>
      </c>
      <c r="AB202" s="167" t="s">
        <v>444</v>
      </c>
      <c r="AC202" s="167" t="s">
        <v>445</v>
      </c>
      <c r="AD202" s="30"/>
      <c r="AE202" s="208" t="str">
        <f>'Data base'!AU18</f>
        <v>1 ( E )</v>
      </c>
      <c r="AF202" s="171" t="s">
        <v>442</v>
      </c>
      <c r="AG202" s="167" t="s">
        <v>443</v>
      </c>
      <c r="AH202" s="167" t="s">
        <v>444</v>
      </c>
      <c r="AI202" s="167" t="s">
        <v>445</v>
      </c>
      <c r="AJ202" s="30"/>
      <c r="AK202" s="208" t="str">
        <f>'Data base'!BD18</f>
        <v>-</v>
      </c>
      <c r="AL202" s="167" t="s">
        <v>442</v>
      </c>
      <c r="AM202" s="167" t="s">
        <v>443</v>
      </c>
      <c r="AN202" s="167" t="s">
        <v>444</v>
      </c>
      <c r="AO202" s="167" t="s">
        <v>445</v>
      </c>
    </row>
    <row r="203" spans="1:46" x14ac:dyDescent="0.3">
      <c r="D203" s="264" t="s">
        <v>434</v>
      </c>
      <c r="E203" s="30" t="s">
        <v>384</v>
      </c>
      <c r="F203" s="139"/>
      <c r="H203" s="127" t="s">
        <v>389</v>
      </c>
      <c r="I203" s="127" t="s">
        <v>404</v>
      </c>
      <c r="J203" s="127" t="s">
        <v>287</v>
      </c>
      <c r="K203" s="127" t="s">
        <v>318</v>
      </c>
      <c r="L203" s="30"/>
      <c r="M203" s="157" t="str">
        <f>'Data base'!Y18</f>
        <v>- (50 - 70)</v>
      </c>
      <c r="N203" s="138" t="s">
        <v>389</v>
      </c>
      <c r="O203" s="127" t="s">
        <v>404</v>
      </c>
      <c r="P203" s="127" t="s">
        <v>287</v>
      </c>
      <c r="Q203" s="127" t="s">
        <v>318</v>
      </c>
      <c r="R203" s="30"/>
      <c r="S203" s="127">
        <f>'Data base'!AH18</f>
        <v>0</v>
      </c>
      <c r="T203" s="127" t="s">
        <v>389</v>
      </c>
      <c r="U203" s="127" t="s">
        <v>404</v>
      </c>
      <c r="V203" s="138" t="s">
        <v>287</v>
      </c>
      <c r="W203" s="127" t="s">
        <v>318</v>
      </c>
      <c r="X203" s="30"/>
      <c r="Y203" s="221" t="str">
        <f>'Data base'!AQ18</f>
        <v xml:space="preserve"> - (100 - 100)</v>
      </c>
      <c r="Z203" s="167" t="s">
        <v>389</v>
      </c>
      <c r="AA203" s="171" t="s">
        <v>404</v>
      </c>
      <c r="AB203" s="167" t="s">
        <v>287</v>
      </c>
      <c r="AC203" s="167" t="s">
        <v>318</v>
      </c>
      <c r="AD203" s="30"/>
      <c r="AE203" s="208">
        <f>'Data base'!AZ18</f>
        <v>0</v>
      </c>
      <c r="AF203" s="167" t="s">
        <v>389</v>
      </c>
      <c r="AG203" s="167" t="s">
        <v>404</v>
      </c>
      <c r="AH203" s="171" t="s">
        <v>287</v>
      </c>
      <c r="AI203" s="167" t="s">
        <v>318</v>
      </c>
      <c r="AJ203" s="30"/>
      <c r="AK203" s="99" t="str">
        <f>'Data base'!BJ18</f>
        <v>-</v>
      </c>
      <c r="AL203" s="167" t="s">
        <v>389</v>
      </c>
      <c r="AM203" s="167" t="s">
        <v>404</v>
      </c>
      <c r="AN203" s="167" t="s">
        <v>287</v>
      </c>
      <c r="AO203" s="167" t="s">
        <v>318</v>
      </c>
    </row>
    <row r="204" spans="1:46" x14ac:dyDescent="0.3">
      <c r="D204" s="264"/>
      <c r="E204" s="30" t="s">
        <v>383</v>
      </c>
      <c r="F204" s="139"/>
      <c r="H204" s="134"/>
      <c r="I204" s="127" t="s">
        <v>389</v>
      </c>
      <c r="J204" s="127" t="s">
        <v>287</v>
      </c>
      <c r="K204" s="127" t="s">
        <v>318</v>
      </c>
      <c r="L204" s="30"/>
      <c r="M204" s="157" t="str">
        <f>'Data base'!X18</f>
        <v>- (50 - 70)</v>
      </c>
      <c r="N204" s="134"/>
      <c r="O204" s="138" t="s">
        <v>389</v>
      </c>
      <c r="P204" s="127" t="s">
        <v>287</v>
      </c>
      <c r="Q204" s="127" t="s">
        <v>318</v>
      </c>
      <c r="R204" s="30"/>
      <c r="S204" s="127">
        <f>'Data base'!AG18</f>
        <v>0</v>
      </c>
      <c r="T204" s="134"/>
      <c r="U204" s="127" t="s">
        <v>389</v>
      </c>
      <c r="V204" s="138" t="s">
        <v>287</v>
      </c>
      <c r="W204" s="127" t="s">
        <v>318</v>
      </c>
      <c r="X204" s="30"/>
      <c r="Y204" s="99">
        <f>'Data base'!AP18</f>
        <v>0</v>
      </c>
      <c r="Z204" s="169"/>
      <c r="AA204" s="167" t="s">
        <v>389</v>
      </c>
      <c r="AB204" s="171" t="s">
        <v>287</v>
      </c>
      <c r="AC204" s="167" t="s">
        <v>318</v>
      </c>
      <c r="AD204" s="30"/>
      <c r="AE204" s="208">
        <f>'Data base'!AY18</f>
        <v>0</v>
      </c>
      <c r="AF204" s="169"/>
      <c r="AG204" s="167" t="s">
        <v>389</v>
      </c>
      <c r="AH204" s="171" t="s">
        <v>287</v>
      </c>
      <c r="AI204" s="167" t="s">
        <v>318</v>
      </c>
      <c r="AJ204" s="30"/>
      <c r="AK204" s="99" t="str">
        <f>'Data base'!BI18</f>
        <v>-</v>
      </c>
      <c r="AL204" s="169"/>
      <c r="AM204" s="167" t="s">
        <v>389</v>
      </c>
      <c r="AN204" s="167" t="s">
        <v>287</v>
      </c>
      <c r="AO204" s="167" t="s">
        <v>318</v>
      </c>
    </row>
    <row r="205" spans="1:46" x14ac:dyDescent="0.3">
      <c r="D205" s="30" t="s">
        <v>436</v>
      </c>
      <c r="E205" s="30"/>
      <c r="F205" s="139"/>
      <c r="H205" s="127" t="s">
        <v>448</v>
      </c>
      <c r="I205" s="127" t="s">
        <v>449</v>
      </c>
      <c r="J205" s="127" t="s">
        <v>450</v>
      </c>
      <c r="K205" s="127" t="s">
        <v>493</v>
      </c>
      <c r="L205" s="30"/>
      <c r="M205" s="158">
        <f>'Data base'!W18</f>
        <v>8</v>
      </c>
      <c r="N205" s="171" t="s">
        <v>1040</v>
      </c>
      <c r="O205" s="127" t="s">
        <v>449</v>
      </c>
      <c r="P205" s="127" t="s">
        <v>450</v>
      </c>
      <c r="Q205" s="127" t="s">
        <v>493</v>
      </c>
      <c r="R205" s="30"/>
      <c r="S205" s="127" t="e">
        <f>'Data base'!AF18</f>
        <v>#DIV/0!</v>
      </c>
      <c r="T205" s="171" t="s">
        <v>1040</v>
      </c>
      <c r="U205" s="127" t="s">
        <v>449</v>
      </c>
      <c r="V205" s="127" t="s">
        <v>450</v>
      </c>
      <c r="W205" s="127" t="s">
        <v>493</v>
      </c>
      <c r="X205" s="30"/>
      <c r="Y205" s="96" t="e">
        <f>'Data base'!AO18</f>
        <v>#DIV/0!</v>
      </c>
      <c r="Z205" s="171" t="s">
        <v>1040</v>
      </c>
      <c r="AA205" s="167" t="s">
        <v>449</v>
      </c>
      <c r="AB205" s="167" t="s">
        <v>450</v>
      </c>
      <c r="AC205" s="167" t="s">
        <v>493</v>
      </c>
      <c r="AD205" s="30"/>
      <c r="AE205" s="96" t="e">
        <f>'Data base'!AX18</f>
        <v>#DIV/0!</v>
      </c>
      <c r="AF205" s="171" t="s">
        <v>1040</v>
      </c>
      <c r="AG205" s="167" t="s">
        <v>449</v>
      </c>
      <c r="AH205" s="167" t="s">
        <v>450</v>
      </c>
      <c r="AI205" s="167" t="s">
        <v>493</v>
      </c>
      <c r="AJ205" s="30"/>
      <c r="AK205" s="96" t="e">
        <f>'Data base'!BH18</f>
        <v>#DIV/0!</v>
      </c>
      <c r="AL205" s="167" t="s">
        <v>448</v>
      </c>
      <c r="AM205" s="167" t="s">
        <v>449</v>
      </c>
      <c r="AN205" s="167" t="s">
        <v>450</v>
      </c>
      <c r="AO205" s="167" t="s">
        <v>493</v>
      </c>
    </row>
    <row r="206" spans="1:46" x14ac:dyDescent="0.3">
      <c r="D206" s="30" t="s">
        <v>437</v>
      </c>
      <c r="E206" s="30"/>
      <c r="F206" s="140">
        <f>'Data base'!E18</f>
        <v>11</v>
      </c>
      <c r="G206" s="127">
        <f>$F206</f>
        <v>11</v>
      </c>
      <c r="H206" s="171" t="s">
        <v>1043</v>
      </c>
      <c r="I206" s="127" t="s">
        <v>452</v>
      </c>
      <c r="J206" s="135" t="s">
        <v>453</v>
      </c>
      <c r="K206" s="127" t="s">
        <v>370</v>
      </c>
      <c r="L206" s="30"/>
      <c r="M206" s="140">
        <f>$F206</f>
        <v>11</v>
      </c>
      <c r="N206" s="171" t="s">
        <v>1043</v>
      </c>
      <c r="O206" s="127" t="s">
        <v>452</v>
      </c>
      <c r="P206" s="135" t="s">
        <v>453</v>
      </c>
      <c r="Q206" s="127" t="s">
        <v>370</v>
      </c>
      <c r="R206" s="30"/>
      <c r="S206" s="127">
        <f>$F206</f>
        <v>11</v>
      </c>
      <c r="T206" s="171" t="s">
        <v>1043</v>
      </c>
      <c r="U206" s="127" t="s">
        <v>452</v>
      </c>
      <c r="V206" s="135" t="s">
        <v>453</v>
      </c>
      <c r="W206" s="127" t="s">
        <v>370</v>
      </c>
      <c r="X206" s="30"/>
      <c r="Y206" s="208">
        <f>$F206</f>
        <v>11</v>
      </c>
      <c r="Z206" s="171" t="s">
        <v>1043</v>
      </c>
      <c r="AA206" s="167" t="s">
        <v>452</v>
      </c>
      <c r="AB206" s="170" t="s">
        <v>453</v>
      </c>
      <c r="AC206" s="167" t="s">
        <v>370</v>
      </c>
      <c r="AD206" s="30"/>
      <c r="AE206" s="208">
        <f>$F206</f>
        <v>11</v>
      </c>
      <c r="AF206" s="171" t="s">
        <v>1043</v>
      </c>
      <c r="AG206" s="167" t="s">
        <v>452</v>
      </c>
      <c r="AH206" s="170" t="s">
        <v>453</v>
      </c>
      <c r="AI206" s="167" t="s">
        <v>370</v>
      </c>
      <c r="AJ206" s="30"/>
      <c r="AK206" s="208">
        <f>$F206</f>
        <v>11</v>
      </c>
      <c r="AL206" s="171" t="s">
        <v>1043</v>
      </c>
      <c r="AM206" s="167" t="s">
        <v>452</v>
      </c>
      <c r="AN206" s="170" t="s">
        <v>453</v>
      </c>
      <c r="AO206" s="167" t="s">
        <v>370</v>
      </c>
    </row>
    <row r="207" spans="1:46" x14ac:dyDescent="0.3">
      <c r="D207" s="30" t="s">
        <v>561</v>
      </c>
      <c r="E207" s="30"/>
      <c r="F207" s="139"/>
      <c r="H207" s="127"/>
      <c r="I207" s="127"/>
      <c r="J207" s="135"/>
      <c r="K207" s="127"/>
      <c r="L207" s="30"/>
      <c r="M207" s="140">
        <f>'Data base'!U18</f>
        <v>5</v>
      </c>
      <c r="N207" s="127"/>
      <c r="O207" s="127"/>
      <c r="P207" s="135"/>
      <c r="Q207" s="127"/>
      <c r="R207" s="30"/>
      <c r="S207" s="127">
        <f>'Data base'!AD18</f>
        <v>0</v>
      </c>
      <c r="T207" s="127"/>
      <c r="U207" s="127"/>
      <c r="V207" s="135"/>
      <c r="W207" s="127"/>
      <c r="X207" s="194"/>
      <c r="Y207" s="208">
        <f>'Data base'!AM18</f>
        <v>0</v>
      </c>
      <c r="Z207" s="30"/>
      <c r="AA207" s="30"/>
      <c r="AB207" s="30"/>
      <c r="AC207" s="30"/>
      <c r="AD207" s="30"/>
      <c r="AE207" s="208">
        <f>'Data base'!AV18</f>
        <v>0</v>
      </c>
      <c r="AF207" s="30"/>
      <c r="AG207" s="30"/>
      <c r="AH207" s="30"/>
      <c r="AI207" s="30"/>
      <c r="AJ207" s="30"/>
      <c r="AK207" s="208">
        <f>'Data base'!BF18</f>
        <v>0</v>
      </c>
      <c r="AL207" s="30"/>
      <c r="AM207" s="30"/>
      <c r="AN207" s="30"/>
      <c r="AO207" s="30"/>
    </row>
    <row r="208" spans="1:46" x14ac:dyDescent="0.3">
      <c r="D208" s="30" t="s">
        <v>1039</v>
      </c>
      <c r="E208" s="30"/>
      <c r="F208" s="139"/>
      <c r="H208" s="30"/>
      <c r="I208" s="30"/>
      <c r="J208" s="30"/>
      <c r="K208" s="30"/>
      <c r="L208" s="30"/>
      <c r="M208" s="140" t="str">
        <f>Protection!F18</f>
        <v>All year</v>
      </c>
      <c r="N208" s="30"/>
      <c r="O208" s="30"/>
      <c r="P208" s="30"/>
      <c r="Q208" s="30"/>
      <c r="R208" s="30"/>
      <c r="S208" s="30" t="str">
        <f>Protection!G18</f>
        <v>All year</v>
      </c>
      <c r="T208" s="30"/>
      <c r="U208" s="30"/>
      <c r="V208" s="30"/>
      <c r="W208" s="30"/>
      <c r="X208" s="30"/>
      <c r="Y208" s="229" t="str">
        <f>Protection!H18</f>
        <v>All year (if micro-res.)</v>
      </c>
      <c r="Z208" s="30"/>
      <c r="AA208" s="30"/>
      <c r="AB208" s="30"/>
      <c r="AC208" s="30"/>
      <c r="AD208" s="30"/>
      <c r="AE208" s="208">
        <f>Protection!I18</f>
        <v>0</v>
      </c>
      <c r="AF208" s="30"/>
      <c r="AG208" s="30"/>
      <c r="AH208" s="30"/>
      <c r="AI208" s="30"/>
      <c r="AJ208" s="30"/>
      <c r="AK208" s="208" t="str">
        <f>Protection!J18</f>
        <v>-</v>
      </c>
      <c r="AL208" s="30"/>
      <c r="AM208" s="30"/>
      <c r="AN208" s="30"/>
      <c r="AO208" s="30"/>
    </row>
    <row r="209" spans="1:41" x14ac:dyDescent="0.3">
      <c r="D209" s="30" t="s">
        <v>1038</v>
      </c>
      <c r="E209" s="30"/>
      <c r="F209" s="139"/>
      <c r="H209" s="30"/>
      <c r="I209" s="30"/>
      <c r="J209" s="30"/>
      <c r="K209" s="30"/>
      <c r="L209" s="30"/>
      <c r="M209" s="126" t="str">
        <f>Protection!L18</f>
        <v>250 m, microreserve*</v>
      </c>
      <c r="N209" s="30"/>
      <c r="O209" s="30"/>
      <c r="P209" s="30"/>
      <c r="Q209" s="30"/>
      <c r="R209" s="30"/>
      <c r="S209" s="30" t="str">
        <f>Protection!M18</f>
        <v>x</v>
      </c>
      <c r="T209" s="30"/>
      <c r="U209" s="30"/>
      <c r="V209" s="30"/>
      <c r="W209" s="30"/>
      <c r="X209" s="30"/>
      <c r="Y209" s="229" t="str">
        <f>Protection!N18</f>
        <v>Microreserve</v>
      </c>
      <c r="Z209" s="30"/>
      <c r="AA209" s="30"/>
      <c r="AB209" s="30"/>
      <c r="AC209" s="30"/>
      <c r="AD209" s="30"/>
      <c r="AE209" s="208">
        <f>Protection!O18</f>
        <v>0</v>
      </c>
      <c r="AF209" s="30"/>
      <c r="AG209" s="30"/>
      <c r="AH209" s="30"/>
      <c r="AI209" s="30"/>
      <c r="AJ209" s="30"/>
      <c r="AK209" s="225" t="str">
        <f>Protection!P18</f>
        <v>-</v>
      </c>
      <c r="AL209" s="30"/>
      <c r="AM209" s="30"/>
      <c r="AN209" s="30"/>
      <c r="AO209" s="30"/>
    </row>
    <row r="211" spans="1:41" x14ac:dyDescent="0.3">
      <c r="A211" s="194">
        <v>19</v>
      </c>
      <c r="B211" s="39" t="str">
        <f>'Data base'!C19</f>
        <v>Aquila chrysaetos</v>
      </c>
      <c r="C211" s="29" t="str">
        <f>'Data base'!D19</f>
        <v>Golden Eagle</v>
      </c>
      <c r="D211" s="65" t="s">
        <v>438</v>
      </c>
      <c r="E211" s="65"/>
      <c r="F211" s="131"/>
      <c r="H211" s="131" t="s">
        <v>439</v>
      </c>
      <c r="I211" s="131" t="s">
        <v>381</v>
      </c>
      <c r="J211" s="131" t="s">
        <v>861</v>
      </c>
      <c r="K211" s="131" t="s">
        <v>860</v>
      </c>
      <c r="L211" s="30"/>
      <c r="N211" s="131" t="s">
        <v>439</v>
      </c>
      <c r="O211" s="131" t="s">
        <v>381</v>
      </c>
      <c r="P211" s="131" t="s">
        <v>861</v>
      </c>
      <c r="Q211" s="131" t="s">
        <v>860</v>
      </c>
      <c r="R211" s="30"/>
      <c r="S211" s="30"/>
      <c r="T211" s="131" t="s">
        <v>439</v>
      </c>
      <c r="U211" s="131" t="s">
        <v>381</v>
      </c>
      <c r="V211" s="131" t="s">
        <v>861</v>
      </c>
      <c r="W211" s="131" t="s">
        <v>860</v>
      </c>
      <c r="X211" s="30"/>
      <c r="Y211" s="30"/>
      <c r="Z211" s="131" t="s">
        <v>439</v>
      </c>
      <c r="AA211" s="131" t="s">
        <v>381</v>
      </c>
      <c r="AB211" s="131" t="s">
        <v>861</v>
      </c>
      <c r="AC211" s="131" t="s">
        <v>860</v>
      </c>
      <c r="AD211" s="30"/>
      <c r="AE211" s="30"/>
      <c r="AF211" s="131" t="s">
        <v>439</v>
      </c>
      <c r="AG211" s="131" t="s">
        <v>381</v>
      </c>
      <c r="AH211" s="131" t="s">
        <v>861</v>
      </c>
      <c r="AI211" s="131" t="s">
        <v>860</v>
      </c>
      <c r="AJ211" s="30"/>
      <c r="AK211" s="30"/>
      <c r="AL211" s="131" t="s">
        <v>439</v>
      </c>
      <c r="AM211" s="131" t="s">
        <v>381</v>
      </c>
      <c r="AN211" s="131" t="s">
        <v>861</v>
      </c>
      <c r="AO211" s="131" t="s">
        <v>860</v>
      </c>
    </row>
    <row r="212" spans="1:41" x14ac:dyDescent="0.3">
      <c r="D212" s="130" t="s">
        <v>432</v>
      </c>
      <c r="E212" s="130"/>
      <c r="F212" s="141">
        <f>'Data base'!G19</f>
        <v>0</v>
      </c>
      <c r="G212" s="127">
        <f>$F212</f>
        <v>0</v>
      </c>
      <c r="H212" s="132">
        <v>1</v>
      </c>
      <c r="I212" s="132">
        <v>2</v>
      </c>
      <c r="J212" s="132">
        <v>3</v>
      </c>
      <c r="K212" s="142" t="s">
        <v>440</v>
      </c>
      <c r="L212" s="30"/>
      <c r="M212" s="140">
        <f>$F212</f>
        <v>0</v>
      </c>
      <c r="N212" s="132">
        <v>1</v>
      </c>
      <c r="O212" s="132">
        <v>2</v>
      </c>
      <c r="P212" s="132">
        <v>3</v>
      </c>
      <c r="Q212" s="173" t="s">
        <v>440</v>
      </c>
      <c r="R212" s="30"/>
      <c r="S212" s="127">
        <f>$F212</f>
        <v>0</v>
      </c>
      <c r="T212" s="132">
        <v>1</v>
      </c>
      <c r="U212" s="132">
        <v>2</v>
      </c>
      <c r="V212" s="132">
        <v>3</v>
      </c>
      <c r="W212" s="142" t="s">
        <v>440</v>
      </c>
      <c r="X212" s="30"/>
      <c r="Y212" s="172">
        <f>$F212</f>
        <v>0</v>
      </c>
      <c r="Z212" s="168">
        <v>1</v>
      </c>
      <c r="AA212" s="168">
        <v>2</v>
      </c>
      <c r="AB212" s="168">
        <v>3</v>
      </c>
      <c r="AC212" s="173" t="s">
        <v>440</v>
      </c>
      <c r="AD212" s="30"/>
      <c r="AE212" s="172">
        <f>$F212</f>
        <v>0</v>
      </c>
      <c r="AF212" s="168">
        <v>1</v>
      </c>
      <c r="AG212" s="168">
        <v>2</v>
      </c>
      <c r="AH212" s="168">
        <v>3</v>
      </c>
      <c r="AI212" s="173" t="s">
        <v>440</v>
      </c>
      <c r="AJ212" s="30"/>
      <c r="AK212" s="127">
        <f>$F212</f>
        <v>0</v>
      </c>
      <c r="AL212" s="132">
        <v>1</v>
      </c>
      <c r="AM212" s="132">
        <v>2</v>
      </c>
      <c r="AN212" s="132">
        <v>3</v>
      </c>
      <c r="AO212" s="142" t="s">
        <v>440</v>
      </c>
    </row>
    <row r="213" spans="1:41" x14ac:dyDescent="0.3">
      <c r="D213" s="31" t="s">
        <v>435</v>
      </c>
      <c r="E213" s="30"/>
      <c r="F213" s="140" t="str">
        <f>'Data base'!J19</f>
        <v>x</v>
      </c>
      <c r="G213" s="127" t="str">
        <f>$F213</f>
        <v>x</v>
      </c>
      <c r="H213" s="127" t="s">
        <v>389</v>
      </c>
      <c r="I213" s="127" t="s">
        <v>404</v>
      </c>
      <c r="J213" s="138" t="s">
        <v>446</v>
      </c>
      <c r="K213" s="127" t="s">
        <v>447</v>
      </c>
      <c r="L213" s="30"/>
      <c r="M213" s="140" t="str">
        <f>$F213</f>
        <v>x</v>
      </c>
      <c r="N213" s="127" t="s">
        <v>389</v>
      </c>
      <c r="O213" s="127" t="s">
        <v>404</v>
      </c>
      <c r="P213" s="171" t="s">
        <v>446</v>
      </c>
      <c r="Q213" s="127" t="s">
        <v>447</v>
      </c>
      <c r="R213" s="30"/>
      <c r="S213" s="127" t="str">
        <f>$F213</f>
        <v>x</v>
      </c>
      <c r="T213" s="127" t="s">
        <v>389</v>
      </c>
      <c r="U213" s="127" t="s">
        <v>404</v>
      </c>
      <c r="V213" s="138" t="s">
        <v>446</v>
      </c>
      <c r="W213" s="127" t="s">
        <v>447</v>
      </c>
      <c r="X213" s="30"/>
      <c r="Y213" s="172" t="str">
        <f>$F213</f>
        <v>x</v>
      </c>
      <c r="Z213" s="167" t="s">
        <v>389</v>
      </c>
      <c r="AA213" s="167" t="s">
        <v>404</v>
      </c>
      <c r="AB213" s="171" t="s">
        <v>446</v>
      </c>
      <c r="AC213" s="167" t="s">
        <v>447</v>
      </c>
      <c r="AD213" s="30"/>
      <c r="AE213" s="172" t="str">
        <f>$F213</f>
        <v>x</v>
      </c>
      <c r="AF213" s="167" t="s">
        <v>389</v>
      </c>
      <c r="AG213" s="167" t="s">
        <v>404</v>
      </c>
      <c r="AH213" s="171" t="s">
        <v>446</v>
      </c>
      <c r="AI213" s="167" t="s">
        <v>447</v>
      </c>
      <c r="AJ213" s="30"/>
      <c r="AK213" s="127" t="str">
        <f>$F213</f>
        <v>x</v>
      </c>
      <c r="AL213" s="127" t="s">
        <v>389</v>
      </c>
      <c r="AM213" s="127" t="s">
        <v>404</v>
      </c>
      <c r="AN213" s="138" t="s">
        <v>446</v>
      </c>
      <c r="AO213" s="127" t="s">
        <v>447</v>
      </c>
    </row>
    <row r="214" spans="1:41" s="30" customFormat="1" x14ac:dyDescent="0.3">
      <c r="A214" s="194"/>
      <c r="B214" s="3"/>
      <c r="D214" s="31" t="s">
        <v>601</v>
      </c>
      <c r="F214" s="139"/>
      <c r="G214" s="97">
        <f>'Data base'!S19</f>
        <v>1.0388002970251077E-3</v>
      </c>
      <c r="H214" s="208" t="s">
        <v>640</v>
      </c>
      <c r="I214" s="208" t="s">
        <v>1058</v>
      </c>
      <c r="J214" s="208" t="s">
        <v>1057</v>
      </c>
      <c r="K214" s="171" t="s">
        <v>1054</v>
      </c>
      <c r="M214" s="97">
        <f>'Data base'!AB19</f>
        <v>1.1727280445741575</v>
      </c>
      <c r="N214" s="208" t="s">
        <v>640</v>
      </c>
      <c r="O214" s="171" t="s">
        <v>1059</v>
      </c>
      <c r="P214" s="208" t="s">
        <v>1057</v>
      </c>
      <c r="Q214" s="208" t="s">
        <v>1054</v>
      </c>
      <c r="R214" s="194"/>
      <c r="S214" s="97">
        <f>'Data base'!AK19</f>
        <v>0.88885187123866982</v>
      </c>
      <c r="T214" s="208" t="s">
        <v>640</v>
      </c>
      <c r="U214" s="208" t="s">
        <v>1058</v>
      </c>
      <c r="V214" s="171" t="s">
        <v>1055</v>
      </c>
      <c r="W214" s="208" t="s">
        <v>1054</v>
      </c>
      <c r="X214" s="194"/>
      <c r="Y214" s="97">
        <f>'Data base'!AT19</f>
        <v>0.13686578209911907</v>
      </c>
      <c r="Z214" s="208" t="s">
        <v>640</v>
      </c>
      <c r="AA214" s="208" t="s">
        <v>1058</v>
      </c>
      <c r="AB214" s="208" t="s">
        <v>1057</v>
      </c>
      <c r="AC214" s="171" t="s">
        <v>1054</v>
      </c>
      <c r="AD214" s="194"/>
      <c r="AE214" s="97">
        <f>'Data base'!BC19</f>
        <v>0</v>
      </c>
      <c r="AF214" s="208" t="s">
        <v>640</v>
      </c>
      <c r="AG214" s="208" t="s">
        <v>1058</v>
      </c>
      <c r="AH214" s="208" t="s">
        <v>1057</v>
      </c>
      <c r="AI214" s="171" t="s">
        <v>1054</v>
      </c>
      <c r="AJ214" s="194"/>
      <c r="AK214" s="97">
        <f>'Data base'!BM19</f>
        <v>1.3153190863767088</v>
      </c>
      <c r="AL214" s="208" t="s">
        <v>640</v>
      </c>
      <c r="AM214" s="171" t="s">
        <v>1059</v>
      </c>
      <c r="AN214" s="208" t="s">
        <v>1057</v>
      </c>
      <c r="AO214" s="208" t="s">
        <v>1054</v>
      </c>
    </row>
    <row r="215" spans="1:41" x14ac:dyDescent="0.3">
      <c r="D215" s="31" t="s">
        <v>433</v>
      </c>
      <c r="E215" s="133" t="s">
        <v>441</v>
      </c>
      <c r="F215" s="139"/>
      <c r="G215" s="127" t="str">
        <f>'Data base'!K19</f>
        <v>(NA)</v>
      </c>
      <c r="H215" s="127" t="s">
        <v>442</v>
      </c>
      <c r="I215" s="127" t="s">
        <v>443</v>
      </c>
      <c r="J215" s="127" t="s">
        <v>444</v>
      </c>
      <c r="K215" s="127" t="s">
        <v>445</v>
      </c>
      <c r="L215" s="30"/>
      <c r="M215" s="172" t="str">
        <f>'Data base'!T19</f>
        <v>VU</v>
      </c>
      <c r="N215" s="127" t="s">
        <v>442</v>
      </c>
      <c r="O215" s="171" t="s">
        <v>443</v>
      </c>
      <c r="P215" s="127" t="s">
        <v>444</v>
      </c>
      <c r="Q215" s="127" t="s">
        <v>445</v>
      </c>
      <c r="R215" s="30"/>
      <c r="S215" s="127" t="str">
        <f>'Data base'!AC19</f>
        <v>VU</v>
      </c>
      <c r="T215" s="127" t="s">
        <v>442</v>
      </c>
      <c r="U215" s="138" t="s">
        <v>443</v>
      </c>
      <c r="V215" s="127" t="s">
        <v>444</v>
      </c>
      <c r="W215" s="127" t="s">
        <v>445</v>
      </c>
      <c r="X215" s="30"/>
      <c r="Y215" s="208">
        <f>'Data base'!AL19</f>
        <v>1</v>
      </c>
      <c r="Z215" s="171" t="s">
        <v>442</v>
      </c>
      <c r="AA215" s="167" t="s">
        <v>443</v>
      </c>
      <c r="AB215" s="167" t="s">
        <v>444</v>
      </c>
      <c r="AC215" s="167" t="s">
        <v>445</v>
      </c>
      <c r="AD215" s="30"/>
      <c r="AE215" s="208" t="str">
        <f>'Data base'!AU19</f>
        <v>1 ( E )</v>
      </c>
      <c r="AF215" s="171" t="s">
        <v>442</v>
      </c>
      <c r="AG215" s="167" t="s">
        <v>443</v>
      </c>
      <c r="AH215" s="167" t="s">
        <v>444</v>
      </c>
      <c r="AI215" s="167" t="s">
        <v>445</v>
      </c>
      <c r="AJ215" s="30"/>
      <c r="AK215" s="127" t="str">
        <f>'Data base'!BD19</f>
        <v>NT</v>
      </c>
      <c r="AL215" s="127" t="s">
        <v>442</v>
      </c>
      <c r="AM215" s="127" t="s">
        <v>443</v>
      </c>
      <c r="AN215" s="138" t="s">
        <v>444</v>
      </c>
      <c r="AO215" s="127" t="s">
        <v>445</v>
      </c>
    </row>
    <row r="216" spans="1:41" x14ac:dyDescent="0.3">
      <c r="D216" s="264" t="s">
        <v>434</v>
      </c>
      <c r="E216" s="30" t="s">
        <v>384</v>
      </c>
      <c r="F216" s="139"/>
      <c r="G216" s="40" t="str">
        <f>'Data base'!P19</f>
        <v>+ (100 - 1,000)</v>
      </c>
      <c r="H216" s="127" t="s">
        <v>389</v>
      </c>
      <c r="I216" s="127" t="s">
        <v>404</v>
      </c>
      <c r="J216" s="127" t="s">
        <v>287</v>
      </c>
      <c r="K216" s="138" t="s">
        <v>318</v>
      </c>
      <c r="L216" s="30"/>
      <c r="M216" s="158" t="str">
        <f>'Data base'!Y19</f>
        <v>+ (20 - 50)</v>
      </c>
      <c r="N216" s="127" t="s">
        <v>389</v>
      </c>
      <c r="O216" s="127" t="s">
        <v>404</v>
      </c>
      <c r="P216" s="127" t="s">
        <v>287</v>
      </c>
      <c r="Q216" s="171" t="s">
        <v>318</v>
      </c>
      <c r="R216" s="30"/>
      <c r="S216" s="127" t="str">
        <f>'Data base'!AH19</f>
        <v xml:space="preserve"> + (50 - 50)</v>
      </c>
      <c r="T216" s="127" t="s">
        <v>389</v>
      </c>
      <c r="U216" s="127" t="s">
        <v>404</v>
      </c>
      <c r="V216" s="127" t="s">
        <v>287</v>
      </c>
      <c r="W216" s="138" t="s">
        <v>318</v>
      </c>
      <c r="X216" s="30"/>
      <c r="Y216" s="221" t="str">
        <f>'Data base'!AQ19</f>
        <v xml:space="preserve"> + (125 - 125)</v>
      </c>
      <c r="Z216" s="167" t="s">
        <v>389</v>
      </c>
      <c r="AA216" s="167" t="s">
        <v>404</v>
      </c>
      <c r="AB216" s="167" t="s">
        <v>287</v>
      </c>
      <c r="AC216" s="171" t="s">
        <v>318</v>
      </c>
      <c r="AD216" s="30"/>
      <c r="AE216" s="208">
        <f>'Data base'!AZ19</f>
        <v>0</v>
      </c>
      <c r="AF216" s="167" t="s">
        <v>389</v>
      </c>
      <c r="AG216" s="167" t="s">
        <v>404</v>
      </c>
      <c r="AH216" s="171" t="s">
        <v>287</v>
      </c>
      <c r="AI216" s="167" t="s">
        <v>318</v>
      </c>
      <c r="AJ216" s="30"/>
      <c r="AK216" s="40" t="str">
        <f>'Data base'!BJ19</f>
        <v xml:space="preserve"> + (10 - 40)</v>
      </c>
      <c r="AL216" s="127" t="s">
        <v>389</v>
      </c>
      <c r="AM216" s="127" t="s">
        <v>404</v>
      </c>
      <c r="AN216" s="127" t="s">
        <v>287</v>
      </c>
      <c r="AO216" s="138" t="s">
        <v>318</v>
      </c>
    </row>
    <row r="217" spans="1:41" x14ac:dyDescent="0.3">
      <c r="D217" s="264"/>
      <c r="E217" s="30" t="s">
        <v>383</v>
      </c>
      <c r="F217" s="139"/>
      <c r="G217" s="40" t="str">
        <f>'Data base'!O19</f>
        <v>+ (100 - 1,000)</v>
      </c>
      <c r="H217" s="134"/>
      <c r="I217" s="127" t="s">
        <v>389</v>
      </c>
      <c r="J217" s="127" t="s">
        <v>287</v>
      </c>
      <c r="K217" s="138" t="s">
        <v>318</v>
      </c>
      <c r="L217" s="30"/>
      <c r="M217" s="158" t="str">
        <f>'Data base'!X19</f>
        <v>+ (20 - 50)</v>
      </c>
      <c r="N217" s="134"/>
      <c r="O217" s="127" t="s">
        <v>389</v>
      </c>
      <c r="P217" s="127" t="s">
        <v>287</v>
      </c>
      <c r="Q217" s="171" t="s">
        <v>318</v>
      </c>
      <c r="R217" s="30"/>
      <c r="S217" s="127" t="str">
        <f>'Data base'!AG19</f>
        <v xml:space="preserve"> + (36 - 36)</v>
      </c>
      <c r="T217" s="134"/>
      <c r="U217" s="127" t="s">
        <v>389</v>
      </c>
      <c r="V217" s="127" t="s">
        <v>287</v>
      </c>
      <c r="W217" s="138" t="s">
        <v>318</v>
      </c>
      <c r="X217" s="30"/>
      <c r="Y217" s="99" t="str">
        <f>'Data base'!AP19</f>
        <v xml:space="preserve"> + (125 - 125)</v>
      </c>
      <c r="Z217" s="169"/>
      <c r="AA217" s="167" t="s">
        <v>389</v>
      </c>
      <c r="AB217" s="167" t="s">
        <v>287</v>
      </c>
      <c r="AC217" s="171" t="s">
        <v>318</v>
      </c>
      <c r="AD217" s="30"/>
      <c r="AE217" s="208">
        <f>'Data base'!AY19</f>
        <v>0</v>
      </c>
      <c r="AF217" s="169"/>
      <c r="AG217" s="167" t="s">
        <v>389</v>
      </c>
      <c r="AH217" s="171" t="s">
        <v>287</v>
      </c>
      <c r="AI217" s="167" t="s">
        <v>318</v>
      </c>
      <c r="AJ217" s="30"/>
      <c r="AK217" s="127">
        <f>'Data base'!BI19</f>
        <v>0</v>
      </c>
      <c r="AL217" s="134"/>
      <c r="AM217" s="127" t="s">
        <v>389</v>
      </c>
      <c r="AN217" s="138" t="s">
        <v>287</v>
      </c>
      <c r="AO217" s="127" t="s">
        <v>318</v>
      </c>
    </row>
    <row r="218" spans="1:41" x14ac:dyDescent="0.3">
      <c r="D218" s="30" t="s">
        <v>436</v>
      </c>
      <c r="E218" s="30"/>
      <c r="F218" s="139"/>
      <c r="G218" s="97">
        <f>'Data base'!N19</f>
        <v>20</v>
      </c>
      <c r="H218" s="171" t="s">
        <v>1040</v>
      </c>
      <c r="I218" s="127" t="s">
        <v>449</v>
      </c>
      <c r="J218" s="127" t="s">
        <v>450</v>
      </c>
      <c r="K218" s="127" t="s">
        <v>493</v>
      </c>
      <c r="L218" s="30"/>
      <c r="M218" s="158">
        <f>'Data base'!W19</f>
        <v>0.72727272727272729</v>
      </c>
      <c r="N218" s="127" t="s">
        <v>448</v>
      </c>
      <c r="O218" s="171" t="s">
        <v>1049</v>
      </c>
      <c r="P218" s="127" t="s">
        <v>450</v>
      </c>
      <c r="Q218" s="127" t="s">
        <v>493</v>
      </c>
      <c r="R218" s="30"/>
      <c r="S218" s="98">
        <f>'Data base'!AF19</f>
        <v>0.8571428571428571</v>
      </c>
      <c r="T218" s="127" t="s">
        <v>448</v>
      </c>
      <c r="U218" s="171" t="s">
        <v>1049</v>
      </c>
      <c r="V218" s="127" t="s">
        <v>450</v>
      </c>
      <c r="W218" s="127" t="s">
        <v>493</v>
      </c>
      <c r="X218" s="30"/>
      <c r="Y218" s="98">
        <f>'Data base'!AO19</f>
        <v>6.666666666666667</v>
      </c>
      <c r="Z218" s="171" t="s">
        <v>1040</v>
      </c>
      <c r="AA218" s="167" t="s">
        <v>449</v>
      </c>
      <c r="AB218" s="167" t="s">
        <v>450</v>
      </c>
      <c r="AC218" s="167" t="s">
        <v>493</v>
      </c>
      <c r="AD218" s="30"/>
      <c r="AE218" s="96" t="e">
        <f>'Data base'!AX19</f>
        <v>#DIV/0!</v>
      </c>
      <c r="AF218" s="171" t="s">
        <v>1040</v>
      </c>
      <c r="AG218" s="167" t="s">
        <v>449</v>
      </c>
      <c r="AH218" s="167" t="s">
        <v>450</v>
      </c>
      <c r="AI218" s="167" t="s">
        <v>493</v>
      </c>
      <c r="AJ218" s="30"/>
      <c r="AK218" s="98">
        <f>'Data base'!BH19</f>
        <v>0.68965517241379315</v>
      </c>
      <c r="AL218" s="127" t="s">
        <v>448</v>
      </c>
      <c r="AM218" s="171" t="s">
        <v>1049</v>
      </c>
      <c r="AN218" s="127" t="s">
        <v>450</v>
      </c>
      <c r="AO218" s="127" t="s">
        <v>493</v>
      </c>
    </row>
    <row r="219" spans="1:41" x14ac:dyDescent="0.3">
      <c r="D219" s="30" t="s">
        <v>437</v>
      </c>
      <c r="E219" s="30"/>
      <c r="F219" s="140">
        <f>'Data base'!E19</f>
        <v>11</v>
      </c>
      <c r="G219" s="127">
        <f>$F219</f>
        <v>11</v>
      </c>
      <c r="H219" s="171" t="s">
        <v>1043</v>
      </c>
      <c r="I219" s="127" t="s">
        <v>452</v>
      </c>
      <c r="J219" s="135" t="s">
        <v>453</v>
      </c>
      <c r="K219" s="127" t="s">
        <v>370</v>
      </c>
      <c r="L219" s="30"/>
      <c r="M219" s="172">
        <f>$F219</f>
        <v>11</v>
      </c>
      <c r="N219" s="171" t="s">
        <v>1043</v>
      </c>
      <c r="O219" s="127" t="s">
        <v>452</v>
      </c>
      <c r="P219" s="135" t="s">
        <v>453</v>
      </c>
      <c r="Q219" s="127" t="s">
        <v>370</v>
      </c>
      <c r="R219" s="30"/>
      <c r="S219" s="127">
        <f>$F219</f>
        <v>11</v>
      </c>
      <c r="T219" s="171" t="s">
        <v>1043</v>
      </c>
      <c r="U219" s="127" t="s">
        <v>452</v>
      </c>
      <c r="V219" s="135" t="s">
        <v>453</v>
      </c>
      <c r="W219" s="127" t="s">
        <v>370</v>
      </c>
      <c r="X219" s="30"/>
      <c r="Y219" s="208">
        <f>$F219</f>
        <v>11</v>
      </c>
      <c r="Z219" s="171" t="s">
        <v>1043</v>
      </c>
      <c r="AA219" s="167" t="s">
        <v>452</v>
      </c>
      <c r="AB219" s="170" t="s">
        <v>453</v>
      </c>
      <c r="AC219" s="167" t="s">
        <v>370</v>
      </c>
      <c r="AD219" s="30"/>
      <c r="AE219" s="208">
        <f>$F219</f>
        <v>11</v>
      </c>
      <c r="AF219" s="171" t="s">
        <v>1043</v>
      </c>
      <c r="AG219" s="167" t="s">
        <v>452</v>
      </c>
      <c r="AH219" s="170" t="s">
        <v>453</v>
      </c>
      <c r="AI219" s="167" t="s">
        <v>370</v>
      </c>
      <c r="AJ219" s="30"/>
      <c r="AK219" s="127">
        <f>$F219</f>
        <v>11</v>
      </c>
      <c r="AL219" s="171" t="s">
        <v>1043</v>
      </c>
      <c r="AM219" s="127" t="s">
        <v>452</v>
      </c>
      <c r="AN219" s="135" t="s">
        <v>453</v>
      </c>
      <c r="AO219" s="127" t="s">
        <v>370</v>
      </c>
    </row>
    <row r="220" spans="1:41" x14ac:dyDescent="0.3">
      <c r="D220" s="30" t="s">
        <v>561</v>
      </c>
      <c r="E220" s="30"/>
      <c r="F220" s="139"/>
      <c r="G220" s="127">
        <f>'Data base'!L19</f>
        <v>2</v>
      </c>
      <c r="H220" s="127"/>
      <c r="I220" s="127"/>
      <c r="J220" s="135"/>
      <c r="K220" s="127"/>
      <c r="L220" s="194"/>
      <c r="M220" s="172">
        <f>'Data base'!U19</f>
        <v>55</v>
      </c>
      <c r="N220" s="127"/>
      <c r="O220" s="127"/>
      <c r="P220" s="135"/>
      <c r="Q220" s="127"/>
      <c r="R220" s="30"/>
      <c r="S220" s="127">
        <f>'Data base'!AD19</f>
        <v>350</v>
      </c>
      <c r="T220" s="127"/>
      <c r="U220" s="127"/>
      <c r="V220" s="135"/>
      <c r="W220" s="127"/>
      <c r="X220" s="30"/>
      <c r="Y220" s="208">
        <f>'Data base'!AM19</f>
        <v>9</v>
      </c>
      <c r="Z220" s="30"/>
      <c r="AA220" s="30"/>
      <c r="AB220" s="30"/>
      <c r="AC220" s="30"/>
      <c r="AD220" s="30"/>
      <c r="AE220" s="208">
        <f>'Data base'!AV19</f>
        <v>0</v>
      </c>
      <c r="AF220" s="30"/>
      <c r="AG220" s="30"/>
      <c r="AH220" s="30"/>
      <c r="AI220" s="30"/>
      <c r="AJ220" s="30"/>
      <c r="AK220" s="225">
        <f>'Data base'!BF19</f>
        <v>580</v>
      </c>
      <c r="AL220" s="30"/>
      <c r="AM220" s="30"/>
      <c r="AN220" s="30"/>
      <c r="AO220" s="30"/>
    </row>
    <row r="221" spans="1:41" x14ac:dyDescent="0.3">
      <c r="D221" s="30" t="s">
        <v>1039</v>
      </c>
      <c r="E221" s="30"/>
      <c r="F221" s="139"/>
      <c r="G221" s="125" t="str">
        <f>Protection!E19</f>
        <v>All year</v>
      </c>
      <c r="H221" s="30"/>
      <c r="I221" s="30"/>
      <c r="J221" s="30"/>
      <c r="K221" s="30"/>
      <c r="L221" s="30"/>
      <c r="M221" s="172" t="str">
        <f>Protection!F19</f>
        <v>All year</v>
      </c>
      <c r="N221" s="30"/>
      <c r="O221" s="30"/>
      <c r="P221" s="30"/>
      <c r="Q221" s="30"/>
      <c r="R221" s="30"/>
      <c r="S221" s="30" t="str">
        <f>Protection!G19</f>
        <v>All year</v>
      </c>
      <c r="T221" s="30"/>
      <c r="U221" s="30"/>
      <c r="V221" s="30"/>
      <c r="W221" s="30"/>
      <c r="X221" s="30"/>
      <c r="Y221" s="229" t="str">
        <f>Protection!H19</f>
        <v>All year (if micro-res.)</v>
      </c>
      <c r="Z221" s="30"/>
      <c r="AA221" s="30"/>
      <c r="AB221" s="30"/>
      <c r="AC221" s="30"/>
      <c r="AD221" s="30"/>
      <c r="AE221" s="208">
        <f>Protection!I19</f>
        <v>0</v>
      </c>
      <c r="AF221" s="30"/>
      <c r="AG221" s="30"/>
      <c r="AH221" s="30"/>
      <c r="AI221" s="30"/>
      <c r="AJ221" s="30"/>
      <c r="AK221" s="225" t="str">
        <f>Protection!J19</f>
        <v>Yes</v>
      </c>
      <c r="AL221" s="30"/>
      <c r="AM221" s="30"/>
      <c r="AN221" s="30"/>
      <c r="AO221" s="30"/>
    </row>
    <row r="222" spans="1:41" x14ac:dyDescent="0.3">
      <c r="D222" s="30" t="s">
        <v>1038</v>
      </c>
      <c r="E222" s="30"/>
      <c r="F222" s="139"/>
      <c r="G222" s="125" t="str">
        <f>Protection!K19</f>
        <v>none</v>
      </c>
      <c r="H222" s="30"/>
      <c r="I222" s="30"/>
      <c r="J222" s="30"/>
      <c r="K222" s="30"/>
      <c r="L222" s="30"/>
      <c r="M222" s="205" t="str">
        <f>Protection!L19</f>
        <v>500 m, microreserve*</v>
      </c>
      <c r="N222" s="30"/>
      <c r="O222" s="30"/>
      <c r="P222" s="30"/>
      <c r="Q222" s="30"/>
      <c r="R222" s="30"/>
      <c r="S222" s="30" t="str">
        <f>Protection!M19</f>
        <v>x</v>
      </c>
      <c r="T222" s="30"/>
      <c r="U222" s="30"/>
      <c r="V222" s="30"/>
      <c r="W222" s="30"/>
      <c r="X222" s="30"/>
      <c r="Y222" s="229" t="str">
        <f>Protection!N19</f>
        <v>Microreserve</v>
      </c>
      <c r="Z222" s="30"/>
      <c r="AA222" s="30"/>
      <c r="AB222" s="30"/>
      <c r="AC222" s="30"/>
      <c r="AD222" s="30"/>
      <c r="AE222" s="208">
        <f>Protection!O19</f>
        <v>0</v>
      </c>
      <c r="AF222" s="30"/>
      <c r="AG222" s="30"/>
      <c r="AH222" s="30"/>
      <c r="AI222" s="30"/>
      <c r="AJ222" s="30"/>
      <c r="AK222" s="225">
        <f>Protection!P19</f>
        <v>500</v>
      </c>
      <c r="AL222" s="30"/>
      <c r="AM222" s="30"/>
      <c r="AN222" s="30"/>
      <c r="AO222" s="30"/>
    </row>
    <row r="223" spans="1:41" x14ac:dyDescent="0.3">
      <c r="F223" s="30"/>
    </row>
    <row r="224" spans="1:41" x14ac:dyDescent="0.3">
      <c r="A224" s="194">
        <v>20</v>
      </c>
      <c r="B224" s="39" t="str">
        <f>'Data base'!C20</f>
        <v>Pandion haliaetus</v>
      </c>
      <c r="C224" s="29" t="str">
        <f>'Data base'!D20</f>
        <v>Osprey</v>
      </c>
      <c r="D224" s="65" t="s">
        <v>438</v>
      </c>
      <c r="E224" s="65"/>
      <c r="F224" s="131"/>
      <c r="H224" s="131" t="s">
        <v>439</v>
      </c>
      <c r="I224" s="131" t="s">
        <v>381</v>
      </c>
      <c r="J224" s="131" t="s">
        <v>861</v>
      </c>
      <c r="K224" s="131" t="s">
        <v>860</v>
      </c>
      <c r="L224" s="30"/>
      <c r="N224" s="131" t="s">
        <v>439</v>
      </c>
      <c r="O224" s="131" t="s">
        <v>381</v>
      </c>
      <c r="P224" s="131" t="s">
        <v>861</v>
      </c>
      <c r="Q224" s="131" t="s">
        <v>860</v>
      </c>
      <c r="R224" s="30"/>
      <c r="S224" s="30"/>
      <c r="T224" s="131" t="s">
        <v>439</v>
      </c>
      <c r="U224" s="131" t="s">
        <v>381</v>
      </c>
      <c r="V224" s="131" t="s">
        <v>861</v>
      </c>
      <c r="W224" s="131" t="s">
        <v>860</v>
      </c>
      <c r="X224" s="30"/>
      <c r="Y224" s="30"/>
      <c r="Z224" s="131" t="s">
        <v>439</v>
      </c>
      <c r="AA224" s="131" t="s">
        <v>381</v>
      </c>
      <c r="AB224" s="131" t="s">
        <v>861</v>
      </c>
      <c r="AC224" s="131" t="s">
        <v>860</v>
      </c>
      <c r="AD224" s="30"/>
      <c r="AE224" s="30"/>
      <c r="AF224" s="131" t="s">
        <v>439</v>
      </c>
      <c r="AG224" s="131" t="s">
        <v>381</v>
      </c>
      <c r="AH224" s="131" t="s">
        <v>861</v>
      </c>
      <c r="AI224" s="131" t="s">
        <v>860</v>
      </c>
      <c r="AJ224" s="30"/>
      <c r="AK224" s="30"/>
      <c r="AL224" s="131" t="s">
        <v>439</v>
      </c>
      <c r="AM224" s="131" t="s">
        <v>381</v>
      </c>
      <c r="AN224" s="131" t="s">
        <v>861</v>
      </c>
      <c r="AO224" s="131" t="s">
        <v>860</v>
      </c>
    </row>
    <row r="225" spans="1:47" x14ac:dyDescent="0.3">
      <c r="D225" s="130" t="s">
        <v>432</v>
      </c>
      <c r="E225" s="130"/>
      <c r="F225" s="141">
        <f>'Data base'!G20</f>
        <v>0</v>
      </c>
      <c r="G225" s="127">
        <f>$F225</f>
        <v>0</v>
      </c>
      <c r="H225" s="132">
        <v>1</v>
      </c>
      <c r="I225" s="132">
        <v>2</v>
      </c>
      <c r="J225" s="132">
        <v>3</v>
      </c>
      <c r="K225" s="142" t="s">
        <v>440</v>
      </c>
      <c r="L225" s="30"/>
      <c r="M225" s="140">
        <f>$F225</f>
        <v>0</v>
      </c>
      <c r="N225" s="132">
        <v>1</v>
      </c>
      <c r="O225" s="132">
        <v>2</v>
      </c>
      <c r="P225" s="132">
        <v>3</v>
      </c>
      <c r="Q225" s="173" t="s">
        <v>440</v>
      </c>
      <c r="R225" s="30"/>
      <c r="S225" s="127">
        <f>$F225</f>
        <v>0</v>
      </c>
      <c r="T225" s="132">
        <v>1</v>
      </c>
      <c r="U225" s="132">
        <v>2</v>
      </c>
      <c r="V225" s="132">
        <v>3</v>
      </c>
      <c r="W225" s="142" t="s">
        <v>440</v>
      </c>
      <c r="X225" s="30"/>
      <c r="Y225" s="172">
        <f>$F225</f>
        <v>0</v>
      </c>
      <c r="Z225" s="168">
        <v>1</v>
      </c>
      <c r="AA225" s="168">
        <v>2</v>
      </c>
      <c r="AB225" s="168">
        <v>3</v>
      </c>
      <c r="AC225" s="173" t="s">
        <v>440</v>
      </c>
      <c r="AD225" s="30"/>
      <c r="AE225" s="172">
        <f>$F225</f>
        <v>0</v>
      </c>
      <c r="AF225" s="168">
        <v>1</v>
      </c>
      <c r="AG225" s="168">
        <v>2</v>
      </c>
      <c r="AH225" s="168">
        <v>3</v>
      </c>
      <c r="AI225" s="173" t="s">
        <v>440</v>
      </c>
      <c r="AJ225" s="30"/>
      <c r="AK225" s="172">
        <f>$F225</f>
        <v>0</v>
      </c>
      <c r="AL225" s="168">
        <v>1</v>
      </c>
      <c r="AM225" s="168">
        <v>2</v>
      </c>
      <c r="AN225" s="168">
        <v>3</v>
      </c>
      <c r="AO225" s="173" t="s">
        <v>440</v>
      </c>
    </row>
    <row r="226" spans="1:47" x14ac:dyDescent="0.3">
      <c r="D226" s="31" t="s">
        <v>435</v>
      </c>
      <c r="E226" s="30"/>
      <c r="F226" s="140" t="str">
        <f>'Data base'!J20</f>
        <v>x</v>
      </c>
      <c r="G226" s="127" t="str">
        <f>$F226</f>
        <v>x</v>
      </c>
      <c r="H226" s="127" t="s">
        <v>389</v>
      </c>
      <c r="I226" s="127" t="s">
        <v>404</v>
      </c>
      <c r="J226" s="138" t="s">
        <v>446</v>
      </c>
      <c r="K226" s="127" t="s">
        <v>447</v>
      </c>
      <c r="L226" s="30"/>
      <c r="M226" s="140" t="str">
        <f>$F226</f>
        <v>x</v>
      </c>
      <c r="N226" s="127" t="s">
        <v>389</v>
      </c>
      <c r="O226" s="127" t="s">
        <v>404</v>
      </c>
      <c r="P226" s="171" t="s">
        <v>446</v>
      </c>
      <c r="Q226" s="127" t="s">
        <v>447</v>
      </c>
      <c r="R226" s="30"/>
      <c r="S226" s="127" t="str">
        <f>$F226</f>
        <v>x</v>
      </c>
      <c r="T226" s="127" t="s">
        <v>389</v>
      </c>
      <c r="U226" s="127" t="s">
        <v>404</v>
      </c>
      <c r="V226" s="138" t="s">
        <v>446</v>
      </c>
      <c r="W226" s="127" t="s">
        <v>447</v>
      </c>
      <c r="X226" s="30"/>
      <c r="Y226" s="172" t="str">
        <f>$F226</f>
        <v>x</v>
      </c>
      <c r="Z226" s="167" t="s">
        <v>389</v>
      </c>
      <c r="AA226" s="167" t="s">
        <v>404</v>
      </c>
      <c r="AB226" s="171" t="s">
        <v>446</v>
      </c>
      <c r="AC226" s="167" t="s">
        <v>447</v>
      </c>
      <c r="AD226" s="30"/>
      <c r="AE226" s="172" t="str">
        <f>$F226</f>
        <v>x</v>
      </c>
      <c r="AF226" s="167" t="s">
        <v>389</v>
      </c>
      <c r="AG226" s="167" t="s">
        <v>404</v>
      </c>
      <c r="AH226" s="171" t="s">
        <v>446</v>
      </c>
      <c r="AI226" s="167" t="s">
        <v>447</v>
      </c>
      <c r="AJ226" s="30"/>
      <c r="AK226" s="172" t="str">
        <f>$F226</f>
        <v>x</v>
      </c>
      <c r="AL226" s="167" t="s">
        <v>389</v>
      </c>
      <c r="AM226" s="167" t="s">
        <v>404</v>
      </c>
      <c r="AN226" s="171" t="s">
        <v>446</v>
      </c>
      <c r="AO226" s="167" t="s">
        <v>447</v>
      </c>
    </row>
    <row r="227" spans="1:47" s="30" customFormat="1" x14ac:dyDescent="0.3">
      <c r="A227" s="194"/>
      <c r="B227" s="3"/>
      <c r="D227" s="31" t="s">
        <v>601</v>
      </c>
      <c r="F227" s="139"/>
      <c r="G227" s="97">
        <f>'Data base'!S20</f>
        <v>1.0388002970251077E-3</v>
      </c>
      <c r="H227" s="208" t="s">
        <v>640</v>
      </c>
      <c r="I227" s="208" t="s">
        <v>1058</v>
      </c>
      <c r="J227" s="208" t="s">
        <v>1057</v>
      </c>
      <c r="K227" s="171" t="s">
        <v>1054</v>
      </c>
      <c r="M227" s="97">
        <f>'Data base'!AB20</f>
        <v>0.97727337047846463</v>
      </c>
      <c r="N227" s="208" t="s">
        <v>640</v>
      </c>
      <c r="O227" s="208" t="s">
        <v>1058</v>
      </c>
      <c r="P227" s="171" t="s">
        <v>1055</v>
      </c>
      <c r="Q227" s="208" t="s">
        <v>1054</v>
      </c>
      <c r="R227" s="194"/>
      <c r="S227" s="97">
        <f>'Data base'!AK20</f>
        <v>2.418199943811087</v>
      </c>
      <c r="T227" s="171" t="s">
        <v>1044</v>
      </c>
      <c r="U227" s="208" t="s">
        <v>1058</v>
      </c>
      <c r="V227" s="208" t="s">
        <v>1057</v>
      </c>
      <c r="W227" s="208" t="s">
        <v>1054</v>
      </c>
      <c r="X227" s="194"/>
      <c r="Y227" s="97">
        <f>'Data base'!AT20</f>
        <v>2.052986731486786</v>
      </c>
      <c r="Z227" s="171" t="s">
        <v>1044</v>
      </c>
      <c r="AA227" s="208" t="s">
        <v>1058</v>
      </c>
      <c r="AB227" s="208" t="s">
        <v>1057</v>
      </c>
      <c r="AC227" s="208" t="s">
        <v>1054</v>
      </c>
      <c r="AD227" s="194"/>
      <c r="AE227" s="97">
        <f>'Data base'!BC20</f>
        <v>0.33843889739663097</v>
      </c>
      <c r="AF227" s="208" t="s">
        <v>640</v>
      </c>
      <c r="AG227" s="208" t="s">
        <v>1058</v>
      </c>
      <c r="AH227" s="208" t="s">
        <v>1057</v>
      </c>
      <c r="AI227" s="171" t="s">
        <v>1054</v>
      </c>
      <c r="AJ227" s="194"/>
      <c r="AK227" s="97">
        <f>'Data base'!BM20</f>
        <v>5.9483833309275038</v>
      </c>
      <c r="AL227" s="171" t="s">
        <v>1044</v>
      </c>
      <c r="AM227" s="208" t="s">
        <v>1058</v>
      </c>
      <c r="AN227" s="208" t="s">
        <v>1057</v>
      </c>
      <c r="AO227" s="208" t="s">
        <v>1054</v>
      </c>
    </row>
    <row r="228" spans="1:47" x14ac:dyDescent="0.3">
      <c r="D228" s="31" t="s">
        <v>433</v>
      </c>
      <c r="E228" s="133" t="s">
        <v>441</v>
      </c>
      <c r="F228" s="139"/>
      <c r="G228" s="127" t="str">
        <f>'Data base'!K20</f>
        <v>CR</v>
      </c>
      <c r="H228" s="138" t="s">
        <v>442</v>
      </c>
      <c r="I228" s="127" t="s">
        <v>443</v>
      </c>
      <c r="J228" s="127" t="s">
        <v>444</v>
      </c>
      <c r="K228" s="127" t="s">
        <v>445</v>
      </c>
      <c r="L228" s="30"/>
      <c r="M228" s="172" t="str">
        <f>'Data base'!T20</f>
        <v>VU</v>
      </c>
      <c r="N228" s="127" t="s">
        <v>442</v>
      </c>
      <c r="O228" s="171" t="s">
        <v>443</v>
      </c>
      <c r="P228" s="127" t="s">
        <v>444</v>
      </c>
      <c r="Q228" s="127" t="s">
        <v>445</v>
      </c>
      <c r="R228" s="30"/>
      <c r="S228" s="127" t="str">
        <f>'Data base'!AC20</f>
        <v>-</v>
      </c>
      <c r="T228" s="127" t="s">
        <v>442</v>
      </c>
      <c r="U228" s="127" t="s">
        <v>443</v>
      </c>
      <c r="V228" s="127" t="s">
        <v>444</v>
      </c>
      <c r="W228" s="138" t="s">
        <v>445</v>
      </c>
      <c r="X228" s="30"/>
      <c r="Y228" s="208">
        <f>'Data base'!AL20</f>
        <v>3</v>
      </c>
      <c r="Z228" s="167" t="s">
        <v>442</v>
      </c>
      <c r="AA228" s="171" t="s">
        <v>443</v>
      </c>
      <c r="AB228" s="167" t="s">
        <v>444</v>
      </c>
      <c r="AC228" s="167" t="s">
        <v>445</v>
      </c>
      <c r="AD228" s="30"/>
      <c r="AE228" s="208" t="str">
        <f>'Data base'!AU20</f>
        <v>2 ( V )</v>
      </c>
      <c r="AF228" s="167" t="s">
        <v>442</v>
      </c>
      <c r="AG228" s="171" t="s">
        <v>443</v>
      </c>
      <c r="AH228" s="167" t="s">
        <v>444</v>
      </c>
      <c r="AI228" s="167" t="s">
        <v>445</v>
      </c>
      <c r="AJ228" s="30"/>
      <c r="AK228" s="208" t="str">
        <f>'Data base'!BD20</f>
        <v>-</v>
      </c>
      <c r="AL228" s="167" t="s">
        <v>442</v>
      </c>
      <c r="AM228" s="167" t="s">
        <v>443</v>
      </c>
      <c r="AN228" s="167" t="s">
        <v>444</v>
      </c>
      <c r="AO228" s="171" t="s">
        <v>445</v>
      </c>
    </row>
    <row r="229" spans="1:47" x14ac:dyDescent="0.3">
      <c r="D229" s="264" t="s">
        <v>434</v>
      </c>
      <c r="E229" s="30" t="s">
        <v>384</v>
      </c>
      <c r="F229" s="139"/>
      <c r="G229" s="40" t="str">
        <f>'Data base'!P20</f>
        <v>+ (25 - 50)</v>
      </c>
      <c r="H229" s="127" t="s">
        <v>389</v>
      </c>
      <c r="I229" s="127" t="s">
        <v>404</v>
      </c>
      <c r="J229" s="127" t="s">
        <v>287</v>
      </c>
      <c r="K229" s="138" t="s">
        <v>318</v>
      </c>
      <c r="L229" s="30"/>
      <c r="M229" s="158" t="str">
        <f>'Data base'!Y20</f>
        <v>+ (20 - 50)</v>
      </c>
      <c r="N229" s="127" t="s">
        <v>389</v>
      </c>
      <c r="O229" s="127" t="s">
        <v>404</v>
      </c>
      <c r="P229" s="127" t="s">
        <v>287</v>
      </c>
      <c r="Q229" s="171" t="s">
        <v>318</v>
      </c>
      <c r="R229" s="30"/>
      <c r="S229" s="127" t="str">
        <f>'Data base'!AH20</f>
        <v xml:space="preserve"> + (23 - 26)</v>
      </c>
      <c r="T229" s="127" t="s">
        <v>389</v>
      </c>
      <c r="U229" s="127" t="s">
        <v>404</v>
      </c>
      <c r="V229" s="127" t="s">
        <v>287</v>
      </c>
      <c r="W229" s="138" t="s">
        <v>318</v>
      </c>
      <c r="X229" s="30"/>
      <c r="Y229" s="221" t="str">
        <f>'Data base'!AQ20</f>
        <v xml:space="preserve"> + (217 - 367)</v>
      </c>
      <c r="Z229" s="167" t="s">
        <v>389</v>
      </c>
      <c r="AA229" s="167" t="s">
        <v>404</v>
      </c>
      <c r="AB229" s="167" t="s">
        <v>287</v>
      </c>
      <c r="AC229" s="171" t="s">
        <v>318</v>
      </c>
      <c r="AD229" s="30"/>
      <c r="AE229" s="208" t="str">
        <f>'Data base'!AZ20</f>
        <v xml:space="preserve"> + (10 - 50)</v>
      </c>
      <c r="AF229" s="167" t="s">
        <v>389</v>
      </c>
      <c r="AG229" s="167" t="s">
        <v>404</v>
      </c>
      <c r="AH229" s="167" t="s">
        <v>287</v>
      </c>
      <c r="AI229" s="171" t="s">
        <v>318</v>
      </c>
      <c r="AJ229" s="30"/>
      <c r="AK229" s="99" t="str">
        <f>'Data base'!BJ20</f>
        <v xml:space="preserve"> + (15 - 45)</v>
      </c>
      <c r="AL229" s="167" t="s">
        <v>389</v>
      </c>
      <c r="AM229" s="167" t="s">
        <v>404</v>
      </c>
      <c r="AN229" s="167" t="s">
        <v>287</v>
      </c>
      <c r="AO229" s="171" t="s">
        <v>318</v>
      </c>
    </row>
    <row r="230" spans="1:47" x14ac:dyDescent="0.3">
      <c r="D230" s="264"/>
      <c r="E230" s="30" t="s">
        <v>383</v>
      </c>
      <c r="F230" s="139"/>
      <c r="G230" s="40" t="str">
        <f>'Data base'!O20</f>
        <v>+ (25 - 50)</v>
      </c>
      <c r="H230" s="134"/>
      <c r="I230" s="127" t="s">
        <v>389</v>
      </c>
      <c r="J230" s="127" t="s">
        <v>287</v>
      </c>
      <c r="K230" s="138" t="s">
        <v>318</v>
      </c>
      <c r="L230" s="30"/>
      <c r="M230" s="158" t="str">
        <f>'Data base'!X20</f>
        <v>+ (20 - 50)</v>
      </c>
      <c r="N230" s="134"/>
      <c r="O230" s="127" t="s">
        <v>389</v>
      </c>
      <c r="P230" s="127" t="s">
        <v>287</v>
      </c>
      <c r="Q230" s="171" t="s">
        <v>318</v>
      </c>
      <c r="R230" s="30"/>
      <c r="S230" s="127" t="str">
        <f>'Data base'!AG20</f>
        <v>+ ( - 22)</v>
      </c>
      <c r="T230" s="134"/>
      <c r="U230" s="127" t="s">
        <v>389</v>
      </c>
      <c r="V230" s="127" t="s">
        <v>287</v>
      </c>
      <c r="W230" s="138" t="s">
        <v>318</v>
      </c>
      <c r="X230" s="30"/>
      <c r="Y230" s="99" t="str">
        <f>'Data base'!AP20</f>
        <v xml:space="preserve"> + (27 - 110)</v>
      </c>
      <c r="Z230" s="169"/>
      <c r="AA230" s="167" t="s">
        <v>389</v>
      </c>
      <c r="AB230" s="167" t="s">
        <v>287</v>
      </c>
      <c r="AC230" s="171" t="s">
        <v>318</v>
      </c>
      <c r="AD230" s="30"/>
      <c r="AE230" s="208">
        <f>'Data base'!AY20</f>
        <v>0</v>
      </c>
      <c r="AF230" s="169"/>
      <c r="AG230" s="167" t="s">
        <v>389</v>
      </c>
      <c r="AH230" s="171" t="s">
        <v>287</v>
      </c>
      <c r="AI230" s="167" t="s">
        <v>318</v>
      </c>
      <c r="AJ230" s="30"/>
      <c r="AK230" s="99">
        <f>'Data base'!BI20</f>
        <v>0</v>
      </c>
      <c r="AL230" s="169"/>
      <c r="AM230" s="167" t="s">
        <v>389</v>
      </c>
      <c r="AN230" s="171" t="s">
        <v>287</v>
      </c>
      <c r="AO230" s="167" t="s">
        <v>318</v>
      </c>
    </row>
    <row r="231" spans="1:47" x14ac:dyDescent="0.3">
      <c r="D231" s="30" t="s">
        <v>436</v>
      </c>
      <c r="E231" s="30"/>
      <c r="F231" s="139"/>
      <c r="G231" s="97">
        <f>'Data base'!N20</f>
        <v>13.333333333333334</v>
      </c>
      <c r="H231" s="171" t="s">
        <v>1040</v>
      </c>
      <c r="I231" s="127" t="s">
        <v>449</v>
      </c>
      <c r="J231" s="127" t="s">
        <v>450</v>
      </c>
      <c r="K231" s="127" t="s">
        <v>493</v>
      </c>
      <c r="L231" s="30"/>
      <c r="M231" s="158">
        <f>'Data base'!W20</f>
        <v>0.66666666666666663</v>
      </c>
      <c r="N231" s="127" t="s">
        <v>448</v>
      </c>
      <c r="O231" s="171" t="s">
        <v>1049</v>
      </c>
      <c r="P231" s="127" t="s">
        <v>450</v>
      </c>
      <c r="Q231" s="127" t="s">
        <v>493</v>
      </c>
      <c r="R231" s="30"/>
      <c r="S231" s="98">
        <f>'Data base'!AF20</f>
        <v>0.27272727272727271</v>
      </c>
      <c r="T231" s="127" t="s">
        <v>448</v>
      </c>
      <c r="U231" s="171" t="s">
        <v>1049</v>
      </c>
      <c r="V231" s="127" t="s">
        <v>450</v>
      </c>
      <c r="W231" s="127" t="s">
        <v>493</v>
      </c>
      <c r="X231" s="30"/>
      <c r="Y231" s="98">
        <f>'Data base'!AO20</f>
        <v>0.31578947368421051</v>
      </c>
      <c r="Z231" s="167" t="s">
        <v>448</v>
      </c>
      <c r="AA231" s="171" t="s">
        <v>1049</v>
      </c>
      <c r="AB231" s="167" t="s">
        <v>450</v>
      </c>
      <c r="AC231" s="167" t="s">
        <v>493</v>
      </c>
      <c r="AD231" s="30"/>
      <c r="AE231" s="97">
        <f>'Data base'!AX20</f>
        <v>2</v>
      </c>
      <c r="AF231" s="171" t="s">
        <v>488</v>
      </c>
      <c r="AG231" s="167" t="s">
        <v>449</v>
      </c>
      <c r="AH231" s="167" t="s">
        <v>450</v>
      </c>
      <c r="AI231" s="167" t="s">
        <v>493</v>
      </c>
      <c r="AJ231" s="30"/>
      <c r="AK231" s="97">
        <f>'Data base'!BH20</f>
        <v>0.11764705882352941</v>
      </c>
      <c r="AL231" s="167" t="s">
        <v>448</v>
      </c>
      <c r="AM231" s="171" t="s">
        <v>1049</v>
      </c>
      <c r="AN231" s="167" t="s">
        <v>450</v>
      </c>
      <c r="AO231" s="167" t="s">
        <v>493</v>
      </c>
    </row>
    <row r="232" spans="1:47" x14ac:dyDescent="0.3">
      <c r="D232" s="30" t="s">
        <v>437</v>
      </c>
      <c r="E232" s="30"/>
      <c r="F232" s="140">
        <f>'Data base'!E20</f>
        <v>9</v>
      </c>
      <c r="G232" s="127">
        <f>$F232</f>
        <v>9</v>
      </c>
      <c r="H232" s="127" t="s">
        <v>451</v>
      </c>
      <c r="I232" s="171" t="s">
        <v>548</v>
      </c>
      <c r="J232" s="135" t="s">
        <v>453</v>
      </c>
      <c r="K232" s="127" t="s">
        <v>370</v>
      </c>
      <c r="L232" s="30"/>
      <c r="M232" s="172">
        <f>$F231</f>
        <v>0</v>
      </c>
      <c r="N232" s="127" t="s">
        <v>451</v>
      </c>
      <c r="O232" s="171" t="s">
        <v>548</v>
      </c>
      <c r="P232" s="135" t="s">
        <v>453</v>
      </c>
      <c r="Q232" s="127" t="s">
        <v>370</v>
      </c>
      <c r="R232" s="30"/>
      <c r="S232" s="127">
        <f>$F232</f>
        <v>9</v>
      </c>
      <c r="T232" s="127" t="s">
        <v>451</v>
      </c>
      <c r="U232" s="171" t="s">
        <v>548</v>
      </c>
      <c r="V232" s="135" t="s">
        <v>453</v>
      </c>
      <c r="W232" s="127" t="s">
        <v>370</v>
      </c>
      <c r="X232" s="30"/>
      <c r="Y232" s="208">
        <f>$F232</f>
        <v>9</v>
      </c>
      <c r="Z232" s="167" t="s">
        <v>451</v>
      </c>
      <c r="AA232" s="171" t="s">
        <v>548</v>
      </c>
      <c r="AB232" s="170" t="s">
        <v>453</v>
      </c>
      <c r="AC232" s="167" t="s">
        <v>370</v>
      </c>
      <c r="AD232" s="30"/>
      <c r="AE232" s="208">
        <f>$F232</f>
        <v>9</v>
      </c>
      <c r="AF232" s="167" t="s">
        <v>451</v>
      </c>
      <c r="AG232" s="171" t="s">
        <v>548</v>
      </c>
      <c r="AH232" s="170" t="s">
        <v>453</v>
      </c>
      <c r="AI232" s="167" t="s">
        <v>370</v>
      </c>
      <c r="AJ232" s="30"/>
      <c r="AK232" s="208">
        <f>$F232</f>
        <v>9</v>
      </c>
      <c r="AL232" s="167" t="s">
        <v>451</v>
      </c>
      <c r="AM232" s="171" t="s">
        <v>548</v>
      </c>
      <c r="AN232" s="170" t="s">
        <v>453</v>
      </c>
      <c r="AO232" s="167" t="s">
        <v>370</v>
      </c>
    </row>
    <row r="233" spans="1:47" x14ac:dyDescent="0.3">
      <c r="D233" s="30" t="s">
        <v>561</v>
      </c>
      <c r="E233" s="30"/>
      <c r="F233" s="139"/>
      <c r="G233" s="127">
        <f>'Data base'!L20</f>
        <v>3</v>
      </c>
      <c r="H233" s="127"/>
      <c r="I233" s="127"/>
      <c r="J233" s="135"/>
      <c r="K233" s="127"/>
      <c r="L233" s="194"/>
      <c r="M233" s="172">
        <f>'Data base'!U20</f>
        <v>60</v>
      </c>
      <c r="N233" s="127"/>
      <c r="O233" s="127"/>
      <c r="P233" s="135"/>
      <c r="Q233" s="127"/>
      <c r="R233" s="30"/>
      <c r="S233" s="299">
        <f>'Data base'!AD20</f>
        <v>1100</v>
      </c>
      <c r="T233" s="299"/>
      <c r="U233" s="299"/>
      <c r="V233" s="365"/>
      <c r="W233" s="299"/>
      <c r="X233" s="300"/>
      <c r="Y233" s="299">
        <f>'Data base'!AM20</f>
        <v>190</v>
      </c>
      <c r="Z233" s="300"/>
      <c r="AA233" s="300"/>
      <c r="AB233" s="300"/>
      <c r="AC233" s="300"/>
      <c r="AD233" s="300"/>
      <c r="AE233" s="299">
        <f>'Data base'!AV20</f>
        <v>30</v>
      </c>
      <c r="AF233" s="300"/>
      <c r="AG233" s="300"/>
      <c r="AH233" s="300"/>
      <c r="AI233" s="300"/>
      <c r="AJ233" s="300"/>
      <c r="AK233" s="299">
        <f>'Data base'!BF20</f>
        <v>3400</v>
      </c>
      <c r="AL233" s="300"/>
      <c r="AM233" s="300"/>
      <c r="AN233" s="300"/>
      <c r="AO233" s="300"/>
      <c r="AP233" s="300"/>
      <c r="AQ233" s="300"/>
      <c r="AR233" s="300"/>
      <c r="AS233" s="300"/>
      <c r="AT233" s="300"/>
      <c r="AU233" s="300"/>
    </row>
    <row r="234" spans="1:47" x14ac:dyDescent="0.3">
      <c r="D234" s="30" t="s">
        <v>1039</v>
      </c>
      <c r="E234" s="30"/>
      <c r="F234" s="139"/>
      <c r="G234" s="125" t="str">
        <f>Protection!E20</f>
        <v>All year</v>
      </c>
      <c r="H234" s="30"/>
      <c r="I234" s="30"/>
      <c r="J234" s="30"/>
      <c r="K234" s="30"/>
      <c r="L234" s="30"/>
      <c r="M234" s="172" t="str">
        <f>Protection!F20</f>
        <v>All year</v>
      </c>
      <c r="N234" s="30"/>
      <c r="O234" s="30"/>
      <c r="P234" s="30"/>
      <c r="Q234" s="30"/>
      <c r="R234" s="30"/>
      <c r="S234" s="30" t="str">
        <f>Protection!G20</f>
        <v>All year</v>
      </c>
      <c r="T234" s="30"/>
      <c r="U234" s="30"/>
      <c r="V234" s="30"/>
      <c r="W234" s="30"/>
      <c r="X234" s="30"/>
      <c r="Y234" s="229" t="str">
        <f>Protection!H20</f>
        <v>All year (if micro-res.)</v>
      </c>
      <c r="Z234" s="30"/>
      <c r="AA234" s="30"/>
      <c r="AB234" s="30"/>
      <c r="AC234" s="30"/>
      <c r="AD234" s="30"/>
      <c r="AE234" s="208">
        <f>Protection!I20</f>
        <v>0</v>
      </c>
      <c r="AF234" s="30"/>
      <c r="AG234" s="30"/>
      <c r="AH234" s="30"/>
      <c r="AI234" s="30"/>
      <c r="AJ234" s="30"/>
      <c r="AK234" s="208" t="str">
        <f>Protection!J20</f>
        <v>Yes</v>
      </c>
      <c r="AL234" s="30"/>
      <c r="AM234" s="30"/>
      <c r="AN234" s="30"/>
      <c r="AO234" s="30"/>
    </row>
    <row r="235" spans="1:47" x14ac:dyDescent="0.3">
      <c r="D235" s="30" t="s">
        <v>1038</v>
      </c>
      <c r="E235" s="30"/>
      <c r="F235" s="139"/>
      <c r="G235" s="125" t="str">
        <f>Protection!K20</f>
        <v>none</v>
      </c>
      <c r="H235" s="30"/>
      <c r="I235" s="30"/>
      <c r="J235" s="30"/>
      <c r="K235" s="30"/>
      <c r="L235" s="30"/>
      <c r="M235" s="205" t="str">
        <f>Protection!L20</f>
        <v>200 m, microreserve*</v>
      </c>
      <c r="N235" s="30"/>
      <c r="O235" s="30"/>
      <c r="P235" s="258"/>
      <c r="Q235" s="30"/>
      <c r="R235" s="30"/>
      <c r="S235" s="30" t="str">
        <f>Protection!M20</f>
        <v>none</v>
      </c>
      <c r="T235" s="30"/>
      <c r="U235" s="30"/>
      <c r="V235" s="30"/>
      <c r="W235" s="30"/>
      <c r="X235" s="30"/>
      <c r="Y235" s="229" t="str">
        <f>Protection!N20</f>
        <v>Microreserve</v>
      </c>
      <c r="Z235" s="30"/>
      <c r="AA235" s="30"/>
      <c r="AB235" s="30"/>
      <c r="AC235" s="30"/>
      <c r="AD235" s="30"/>
      <c r="AE235" s="208">
        <f>Protection!O15</f>
        <v>0</v>
      </c>
      <c r="AF235" s="30"/>
      <c r="AG235" s="30"/>
      <c r="AH235" s="30"/>
      <c r="AI235" s="30"/>
      <c r="AJ235" s="30"/>
      <c r="AK235" s="225">
        <f>Protection!P20</f>
        <v>500</v>
      </c>
      <c r="AL235" s="30"/>
      <c r="AM235" s="30"/>
      <c r="AN235" s="30"/>
      <c r="AO235" s="30"/>
    </row>
    <row r="236" spans="1:47" x14ac:dyDescent="0.3">
      <c r="B236" s="192"/>
    </row>
    <row r="237" spans="1:47" x14ac:dyDescent="0.3">
      <c r="A237" s="194">
        <v>21</v>
      </c>
      <c r="B237" s="39" t="str">
        <f>'Data base'!C21</f>
        <v>Falco tinnunculus</v>
      </c>
      <c r="C237" s="29" t="str">
        <f>'Data base'!D21</f>
        <v>Common Kestrel</v>
      </c>
      <c r="D237" s="65" t="s">
        <v>438</v>
      </c>
      <c r="E237" s="65"/>
      <c r="F237" s="131"/>
      <c r="H237" s="131" t="s">
        <v>439</v>
      </c>
      <c r="I237" s="131" t="s">
        <v>381</v>
      </c>
      <c r="J237" s="131" t="s">
        <v>861</v>
      </c>
      <c r="K237" s="131" t="s">
        <v>860</v>
      </c>
      <c r="L237" s="30"/>
      <c r="N237" s="131" t="s">
        <v>439</v>
      </c>
      <c r="O237" s="131" t="s">
        <v>381</v>
      </c>
      <c r="P237" s="131" t="s">
        <v>861</v>
      </c>
      <c r="Q237" s="131" t="s">
        <v>860</v>
      </c>
      <c r="R237" s="30"/>
      <c r="S237" s="30"/>
      <c r="T237" s="131" t="s">
        <v>439</v>
      </c>
      <c r="U237" s="131" t="s">
        <v>381</v>
      </c>
      <c r="V237" s="131" t="s">
        <v>861</v>
      </c>
      <c r="W237" s="131" t="s">
        <v>860</v>
      </c>
      <c r="X237" s="30"/>
      <c r="Y237" s="30"/>
      <c r="Z237" s="131" t="s">
        <v>439</v>
      </c>
      <c r="AA237" s="131" t="s">
        <v>381</v>
      </c>
      <c r="AB237" s="131" t="s">
        <v>861</v>
      </c>
      <c r="AC237" s="131" t="s">
        <v>860</v>
      </c>
      <c r="AD237" s="30"/>
      <c r="AE237" s="30"/>
      <c r="AF237" s="131" t="s">
        <v>439</v>
      </c>
      <c r="AG237" s="131" t="s">
        <v>381</v>
      </c>
      <c r="AH237" s="131" t="s">
        <v>861</v>
      </c>
      <c r="AI237" s="131" t="s">
        <v>860</v>
      </c>
      <c r="AJ237" s="30"/>
      <c r="AK237" s="30"/>
      <c r="AL237" s="131" t="s">
        <v>439</v>
      </c>
      <c r="AM237" s="131" t="s">
        <v>381</v>
      </c>
      <c r="AN237" s="131" t="s">
        <v>861</v>
      </c>
      <c r="AO237" s="131" t="s">
        <v>860</v>
      </c>
    </row>
    <row r="238" spans="1:47" x14ac:dyDescent="0.3">
      <c r="D238" s="130" t="s">
        <v>432</v>
      </c>
      <c r="E238" s="130"/>
      <c r="F238" s="141">
        <f>'Data base'!G21</f>
        <v>3</v>
      </c>
      <c r="G238" s="127">
        <f>$F238</f>
        <v>3</v>
      </c>
      <c r="H238" s="132">
        <v>1</v>
      </c>
      <c r="I238" s="132">
        <v>2</v>
      </c>
      <c r="J238" s="142">
        <v>3</v>
      </c>
      <c r="K238" s="132" t="s">
        <v>440</v>
      </c>
      <c r="L238" s="30"/>
      <c r="M238" s="140">
        <f>$F238</f>
        <v>3</v>
      </c>
      <c r="N238" s="132">
        <v>1</v>
      </c>
      <c r="O238" s="132">
        <v>2</v>
      </c>
      <c r="P238" s="173">
        <v>3</v>
      </c>
      <c r="Q238" s="132" t="s">
        <v>440</v>
      </c>
      <c r="R238" s="30"/>
      <c r="S238" s="127">
        <f>$F238</f>
        <v>3</v>
      </c>
      <c r="T238" s="132">
        <v>1</v>
      </c>
      <c r="U238" s="132">
        <v>2</v>
      </c>
      <c r="V238" s="142">
        <v>3</v>
      </c>
      <c r="W238" s="132" t="s">
        <v>440</v>
      </c>
      <c r="X238" s="30"/>
      <c r="Y238" s="172">
        <f>$F238</f>
        <v>3</v>
      </c>
      <c r="Z238" s="168">
        <v>1</v>
      </c>
      <c r="AA238" s="168">
        <v>2</v>
      </c>
      <c r="AB238" s="173">
        <v>3</v>
      </c>
      <c r="AC238" s="168" t="s">
        <v>440</v>
      </c>
      <c r="AD238" s="30"/>
      <c r="AE238" s="172">
        <f>$F238</f>
        <v>3</v>
      </c>
      <c r="AF238" s="168">
        <v>1</v>
      </c>
      <c r="AG238" s="168">
        <v>2</v>
      </c>
      <c r="AH238" s="173">
        <v>3</v>
      </c>
      <c r="AI238" s="168" t="s">
        <v>440</v>
      </c>
      <c r="AJ238" s="30"/>
      <c r="AK238" s="172">
        <f>$F238</f>
        <v>3</v>
      </c>
      <c r="AL238" s="168">
        <v>1</v>
      </c>
      <c r="AM238" s="168">
        <v>2</v>
      </c>
      <c r="AN238" s="173">
        <v>3</v>
      </c>
      <c r="AO238" s="168" t="s">
        <v>440</v>
      </c>
    </row>
    <row r="239" spans="1:47" x14ac:dyDescent="0.3">
      <c r="D239" s="31" t="s">
        <v>435</v>
      </c>
      <c r="E239" s="30"/>
      <c r="F239" s="140">
        <f>'Data base'!J21</f>
        <v>0</v>
      </c>
      <c r="G239" s="127">
        <f>$F239</f>
        <v>0</v>
      </c>
      <c r="H239" s="127" t="s">
        <v>389</v>
      </c>
      <c r="I239" s="127" t="s">
        <v>404</v>
      </c>
      <c r="J239" s="127" t="s">
        <v>446</v>
      </c>
      <c r="K239" s="138" t="s">
        <v>447</v>
      </c>
      <c r="L239" s="30"/>
      <c r="M239" s="140">
        <f>$F239</f>
        <v>0</v>
      </c>
      <c r="N239" s="127" t="s">
        <v>389</v>
      </c>
      <c r="O239" s="127" t="s">
        <v>404</v>
      </c>
      <c r="P239" s="127" t="s">
        <v>446</v>
      </c>
      <c r="Q239" s="171" t="s">
        <v>447</v>
      </c>
      <c r="R239" s="30"/>
      <c r="S239" s="127">
        <f>$F239</f>
        <v>0</v>
      </c>
      <c r="T239" s="127" t="s">
        <v>389</v>
      </c>
      <c r="U239" s="127" t="s">
        <v>404</v>
      </c>
      <c r="V239" s="127" t="s">
        <v>446</v>
      </c>
      <c r="W239" s="138" t="s">
        <v>447</v>
      </c>
      <c r="X239" s="30"/>
      <c r="Y239" s="172">
        <f>$F239</f>
        <v>0</v>
      </c>
      <c r="Z239" s="167" t="s">
        <v>389</v>
      </c>
      <c r="AA239" s="167" t="s">
        <v>404</v>
      </c>
      <c r="AB239" s="167" t="s">
        <v>446</v>
      </c>
      <c r="AC239" s="171" t="s">
        <v>447</v>
      </c>
      <c r="AD239" s="30"/>
      <c r="AE239" s="172">
        <f>$F239</f>
        <v>0</v>
      </c>
      <c r="AF239" s="167" t="s">
        <v>389</v>
      </c>
      <c r="AG239" s="167" t="s">
        <v>404</v>
      </c>
      <c r="AH239" s="167" t="s">
        <v>446</v>
      </c>
      <c r="AI239" s="171" t="s">
        <v>447</v>
      </c>
      <c r="AJ239" s="30"/>
      <c r="AK239" s="172">
        <f>$F239</f>
        <v>0</v>
      </c>
      <c r="AL239" s="167" t="s">
        <v>389</v>
      </c>
      <c r="AM239" s="167" t="s">
        <v>404</v>
      </c>
      <c r="AN239" s="167" t="s">
        <v>446</v>
      </c>
      <c r="AO239" s="171" t="s">
        <v>447</v>
      </c>
    </row>
    <row r="240" spans="1:47" s="194" customFormat="1" x14ac:dyDescent="0.3">
      <c r="B240" s="3"/>
      <c r="D240" s="31" t="s">
        <v>601</v>
      </c>
      <c r="F240" s="139"/>
      <c r="G240" s="97">
        <f>'Data base'!S21</f>
        <v>0.41552011881004314</v>
      </c>
      <c r="H240" s="208" t="s">
        <v>640</v>
      </c>
      <c r="I240" s="208" t="s">
        <v>1058</v>
      </c>
      <c r="J240" s="194" t="s">
        <v>1056</v>
      </c>
      <c r="K240" s="171" t="s">
        <v>1054</v>
      </c>
      <c r="M240" s="97">
        <f>'Data base'!AB21</f>
        <v>0.19545467409569295</v>
      </c>
      <c r="N240" s="208" t="s">
        <v>640</v>
      </c>
      <c r="O240" s="208" t="s">
        <v>1058</v>
      </c>
      <c r="P240" s="208" t="s">
        <v>1057</v>
      </c>
      <c r="Q240" s="171" t="s">
        <v>1054</v>
      </c>
      <c r="S240" s="97">
        <f>'Data base'!AK21</f>
        <v>0.31371242514305997</v>
      </c>
      <c r="T240" s="208" t="s">
        <v>640</v>
      </c>
      <c r="U240" s="208" t="s">
        <v>1058</v>
      </c>
      <c r="V240" s="258" t="s">
        <v>1056</v>
      </c>
      <c r="W240" s="171" t="s">
        <v>1054</v>
      </c>
      <c r="Y240" s="97">
        <f>'Data base'!AT21</f>
        <v>6.8432891049559537E-4</v>
      </c>
      <c r="Z240" s="208" t="s">
        <v>640</v>
      </c>
      <c r="AA240" s="208" t="s">
        <v>1058</v>
      </c>
      <c r="AB240" s="208" t="s">
        <v>1057</v>
      </c>
      <c r="AC240" s="171" t="s">
        <v>1054</v>
      </c>
      <c r="AE240" s="97">
        <f>'Data base'!BC21</f>
        <v>6.7687779479326193E-2</v>
      </c>
      <c r="AF240" s="208" t="s">
        <v>640</v>
      </c>
      <c r="AG240" s="208" t="s">
        <v>1058</v>
      </c>
      <c r="AH240" s="208" t="s">
        <v>1057</v>
      </c>
      <c r="AI240" s="171" t="s">
        <v>1054</v>
      </c>
      <c r="AK240" s="97">
        <f>'Data base'!BM21</f>
        <v>0.17668465339388625</v>
      </c>
      <c r="AL240" s="208" t="s">
        <v>640</v>
      </c>
      <c r="AM240" s="208" t="s">
        <v>1058</v>
      </c>
      <c r="AN240" s="208" t="s">
        <v>1057</v>
      </c>
      <c r="AO240" s="171" t="s">
        <v>1054</v>
      </c>
    </row>
    <row r="241" spans="1:48" x14ac:dyDescent="0.3">
      <c r="D241" s="31" t="s">
        <v>433</v>
      </c>
      <c r="E241" s="133" t="s">
        <v>441</v>
      </c>
      <c r="F241" s="139"/>
      <c r="G241" s="127" t="str">
        <f>'Data base'!K21</f>
        <v>LC</v>
      </c>
      <c r="H241" s="127" t="s">
        <v>442</v>
      </c>
      <c r="I241" s="127" t="s">
        <v>443</v>
      </c>
      <c r="J241" s="127" t="s">
        <v>444</v>
      </c>
      <c r="K241" s="138" t="s">
        <v>445</v>
      </c>
      <c r="L241" s="30"/>
      <c r="M241" s="172" t="str">
        <f>'Data base'!T21</f>
        <v>LC</v>
      </c>
      <c r="N241" s="127" t="s">
        <v>442</v>
      </c>
      <c r="O241" s="127" t="s">
        <v>443</v>
      </c>
      <c r="P241" s="127" t="s">
        <v>444</v>
      </c>
      <c r="Q241" s="171" t="s">
        <v>445</v>
      </c>
      <c r="R241" s="30"/>
      <c r="S241" s="127" t="str">
        <f>'Data base'!AC21</f>
        <v>-</v>
      </c>
      <c r="T241" s="127" t="s">
        <v>442</v>
      </c>
      <c r="U241" s="127" t="s">
        <v>443</v>
      </c>
      <c r="V241" s="127" t="s">
        <v>444</v>
      </c>
      <c r="W241" s="138" t="s">
        <v>445</v>
      </c>
      <c r="X241" s="30"/>
      <c r="Y241" s="208">
        <f>'Data base'!AL21</f>
        <v>1</v>
      </c>
      <c r="Z241" s="171" t="s">
        <v>442</v>
      </c>
      <c r="AA241" s="167" t="s">
        <v>443</v>
      </c>
      <c r="AB241" s="167" t="s">
        <v>444</v>
      </c>
      <c r="AC241" s="167" t="s">
        <v>445</v>
      </c>
      <c r="AD241" s="30"/>
      <c r="AE241" s="208" t="str">
        <f>'Data base'!AU21</f>
        <v>2 ( V )</v>
      </c>
      <c r="AF241" s="167" t="s">
        <v>442</v>
      </c>
      <c r="AG241" s="171" t="s">
        <v>443</v>
      </c>
      <c r="AH241" s="167" t="s">
        <v>444</v>
      </c>
      <c r="AI241" s="167" t="s">
        <v>445</v>
      </c>
      <c r="AJ241" s="30"/>
      <c r="AK241" s="208" t="str">
        <f>'Data base'!BD21</f>
        <v>-</v>
      </c>
      <c r="AL241" s="167" t="s">
        <v>442</v>
      </c>
      <c r="AM241" s="167" t="s">
        <v>443</v>
      </c>
      <c r="AN241" s="167" t="s">
        <v>444</v>
      </c>
      <c r="AO241" s="171" t="s">
        <v>445</v>
      </c>
    </row>
    <row r="242" spans="1:48" x14ac:dyDescent="0.3">
      <c r="D242" s="264" t="s">
        <v>434</v>
      </c>
      <c r="E242" s="30" t="s">
        <v>384</v>
      </c>
      <c r="F242" s="139"/>
      <c r="G242" s="40" t="str">
        <f>'Data base'!P21</f>
        <v>+ (25 - 50)</v>
      </c>
      <c r="H242" s="127" t="s">
        <v>389</v>
      </c>
      <c r="I242" s="127" t="s">
        <v>404</v>
      </c>
      <c r="J242" s="127" t="s">
        <v>287</v>
      </c>
      <c r="K242" s="138" t="s">
        <v>318</v>
      </c>
      <c r="L242" s="30"/>
      <c r="M242" s="218">
        <f>'Data base'!Y21</f>
        <v>0</v>
      </c>
      <c r="N242" s="127" t="s">
        <v>389</v>
      </c>
      <c r="O242" s="127" t="s">
        <v>404</v>
      </c>
      <c r="P242" s="171" t="s">
        <v>287</v>
      </c>
      <c r="Q242" s="127" t="s">
        <v>318</v>
      </c>
      <c r="R242" s="30"/>
      <c r="S242" s="125" t="str">
        <f>'Data base'!AH21</f>
        <v xml:space="preserve"> + (442 - 513)</v>
      </c>
      <c r="T242" s="127" t="s">
        <v>389</v>
      </c>
      <c r="U242" s="127" t="s">
        <v>404</v>
      </c>
      <c r="V242" s="127" t="s">
        <v>287</v>
      </c>
      <c r="W242" s="138" t="s">
        <v>318</v>
      </c>
      <c r="X242" s="30"/>
      <c r="Y242" s="99" t="str">
        <f>'Data base'!AQ21</f>
        <v xml:space="preserve">x </v>
      </c>
      <c r="Z242" s="167" t="s">
        <v>389</v>
      </c>
      <c r="AA242" s="167" t="s">
        <v>404</v>
      </c>
      <c r="AB242" s="167" t="s">
        <v>287</v>
      </c>
      <c r="AC242" s="167" t="s">
        <v>318</v>
      </c>
      <c r="AD242" s="30"/>
      <c r="AE242" s="208" t="str">
        <f>'Data base'!AZ21</f>
        <v xml:space="preserve"> + (100 - 170)</v>
      </c>
      <c r="AF242" s="167" t="s">
        <v>389</v>
      </c>
      <c r="AG242" s="167" t="s">
        <v>404</v>
      </c>
      <c r="AH242" s="167" t="s">
        <v>287</v>
      </c>
      <c r="AI242" s="171" t="s">
        <v>318</v>
      </c>
      <c r="AJ242" s="30"/>
      <c r="AK242" s="99" t="str">
        <f>'Data base'!BJ21</f>
        <v xml:space="preserve"> + (50 - 150)</v>
      </c>
      <c r="AL242" s="167" t="s">
        <v>389</v>
      </c>
      <c r="AM242" s="167" t="s">
        <v>404</v>
      </c>
      <c r="AN242" s="167" t="s">
        <v>287</v>
      </c>
      <c r="AO242" s="171" t="s">
        <v>318</v>
      </c>
    </row>
    <row r="243" spans="1:48" x14ac:dyDescent="0.3">
      <c r="D243" s="264"/>
      <c r="E243" s="30" t="s">
        <v>383</v>
      </c>
      <c r="F243" s="139"/>
      <c r="G243" s="40" t="str">
        <f>'Data base'!O21</f>
        <v>- (33 - 50)</v>
      </c>
      <c r="H243" s="134"/>
      <c r="I243" s="138" t="s">
        <v>389</v>
      </c>
      <c r="J243" s="127" t="s">
        <v>287</v>
      </c>
      <c r="K243" s="127" t="s">
        <v>318</v>
      </c>
      <c r="L243" s="30"/>
      <c r="M243" s="158" t="str">
        <f>'Data base'!X21</f>
        <v>+ (20 - 50)</v>
      </c>
      <c r="N243" s="134"/>
      <c r="O243" s="127" t="s">
        <v>389</v>
      </c>
      <c r="P243" s="127" t="s">
        <v>287</v>
      </c>
      <c r="Q243" s="171" t="s">
        <v>318</v>
      </c>
      <c r="R243" s="30"/>
      <c r="S243" s="125" t="str">
        <f>'Data base'!AG21</f>
        <v>+ (105 - 132)</v>
      </c>
      <c r="T243" s="134"/>
      <c r="U243" s="127" t="s">
        <v>389</v>
      </c>
      <c r="V243" s="127" t="s">
        <v>287</v>
      </c>
      <c r="W243" s="138" t="s">
        <v>318</v>
      </c>
      <c r="X243" s="30"/>
      <c r="Y243" s="99" t="str">
        <f>'Data base'!AP21</f>
        <v xml:space="preserve">x </v>
      </c>
      <c r="Z243" s="169"/>
      <c r="AA243" s="167" t="s">
        <v>389</v>
      </c>
      <c r="AB243" s="167" t="s">
        <v>287</v>
      </c>
      <c r="AC243" s="167" t="s">
        <v>318</v>
      </c>
      <c r="AD243" s="30"/>
      <c r="AE243" s="208" t="str">
        <f>'Data base'!AY21</f>
        <v xml:space="preserve"> + (50 - 100)</v>
      </c>
      <c r="AF243" s="169"/>
      <c r="AG243" s="167" t="s">
        <v>389</v>
      </c>
      <c r="AH243" s="167" t="s">
        <v>287</v>
      </c>
      <c r="AI243" s="171" t="s">
        <v>318</v>
      </c>
      <c r="AJ243" s="30"/>
      <c r="AK243" s="99" t="str">
        <f>'Data base'!BI21</f>
        <v xml:space="preserve"> + (10 - 30)</v>
      </c>
      <c r="AL243" s="169"/>
      <c r="AM243" s="167" t="s">
        <v>389</v>
      </c>
      <c r="AN243" s="167" t="s">
        <v>287</v>
      </c>
      <c r="AO243" s="171" t="s">
        <v>318</v>
      </c>
    </row>
    <row r="244" spans="1:48" x14ac:dyDescent="0.3">
      <c r="D244" s="30" t="s">
        <v>436</v>
      </c>
      <c r="E244" s="30"/>
      <c r="F244" s="139"/>
      <c r="G244" s="97">
        <f>'Data base'!N21</f>
        <v>2.6666666666666668E-2</v>
      </c>
      <c r="H244" s="127" t="s">
        <v>448</v>
      </c>
      <c r="I244" s="127" t="s">
        <v>449</v>
      </c>
      <c r="J244" s="171" t="s">
        <v>1050</v>
      </c>
      <c r="K244" s="127" t="s">
        <v>493</v>
      </c>
      <c r="L244" s="30"/>
      <c r="M244" s="158">
        <f>'Data base'!W21</f>
        <v>6.6666666666666666E-2</v>
      </c>
      <c r="N244" s="127" t="s">
        <v>448</v>
      </c>
      <c r="O244" s="127" t="s">
        <v>449</v>
      </c>
      <c r="P244" s="171" t="s">
        <v>1050</v>
      </c>
      <c r="Q244" s="127" t="s">
        <v>493</v>
      </c>
      <c r="R244" s="30"/>
      <c r="S244" s="97">
        <f>'Data base'!AF21</f>
        <v>3.896103896103896E-2</v>
      </c>
      <c r="T244" s="127" t="s">
        <v>448</v>
      </c>
      <c r="U244" s="127" t="s">
        <v>449</v>
      </c>
      <c r="V244" s="171" t="s">
        <v>1050</v>
      </c>
      <c r="W244" s="127" t="s">
        <v>493</v>
      </c>
      <c r="X244" s="30"/>
      <c r="Y244" s="98">
        <f>'Data base'!AO21</f>
        <v>0.46153846153846156</v>
      </c>
      <c r="Z244" s="167" t="s">
        <v>448</v>
      </c>
      <c r="AA244" s="171" t="s">
        <v>1049</v>
      </c>
      <c r="AB244" s="167" t="s">
        <v>450</v>
      </c>
      <c r="AC244" s="167" t="s">
        <v>493</v>
      </c>
      <c r="AD244" s="30"/>
      <c r="AE244" s="96">
        <f>'Data base'!AX21</f>
        <v>0.2</v>
      </c>
      <c r="AF244" s="167" t="s">
        <v>448</v>
      </c>
      <c r="AG244" s="171" t="s">
        <v>1049</v>
      </c>
      <c r="AH244" s="167" t="s">
        <v>450</v>
      </c>
      <c r="AI244" s="167" t="s">
        <v>493</v>
      </c>
      <c r="AJ244" s="30"/>
      <c r="AK244" s="96">
        <f>'Data base'!BH21</f>
        <v>8.8888888888888892E-2</v>
      </c>
      <c r="AL244" s="167" t="s">
        <v>448</v>
      </c>
      <c r="AM244" s="167" t="s">
        <v>449</v>
      </c>
      <c r="AN244" s="171" t="s">
        <v>1050</v>
      </c>
      <c r="AO244" s="167" t="s">
        <v>493</v>
      </c>
    </row>
    <row r="245" spans="1:48" x14ac:dyDescent="0.3">
      <c r="D245" s="30" t="s">
        <v>437</v>
      </c>
      <c r="E245" s="30"/>
      <c r="F245" s="140" t="str">
        <f>'Data base'!E21</f>
        <v>&lt;3.3</v>
      </c>
      <c r="G245" s="127" t="str">
        <f>$F245</f>
        <v>&lt;3.3</v>
      </c>
      <c r="H245" s="127" t="s">
        <v>451</v>
      </c>
      <c r="I245" s="127" t="s">
        <v>452</v>
      </c>
      <c r="J245" s="135" t="s">
        <v>453</v>
      </c>
      <c r="K245" s="138" t="s">
        <v>370</v>
      </c>
      <c r="L245" s="30"/>
      <c r="M245" s="172" t="str">
        <f>$F245</f>
        <v>&lt;3.3</v>
      </c>
      <c r="N245" s="127" t="s">
        <v>451</v>
      </c>
      <c r="O245" s="127" t="s">
        <v>452</v>
      </c>
      <c r="P245" s="135" t="s">
        <v>453</v>
      </c>
      <c r="Q245" s="171" t="s">
        <v>370</v>
      </c>
      <c r="R245" s="30"/>
      <c r="S245" s="127" t="str">
        <f>$F245</f>
        <v>&lt;3.3</v>
      </c>
      <c r="T245" s="127" t="s">
        <v>451</v>
      </c>
      <c r="U245" s="127" t="s">
        <v>452</v>
      </c>
      <c r="V245" s="135" t="s">
        <v>453</v>
      </c>
      <c r="W245" s="138" t="s">
        <v>370</v>
      </c>
      <c r="X245" s="30"/>
      <c r="Y245" s="208" t="str">
        <f>$F245</f>
        <v>&lt;3.3</v>
      </c>
      <c r="Z245" s="167" t="s">
        <v>451</v>
      </c>
      <c r="AA245" s="167" t="s">
        <v>452</v>
      </c>
      <c r="AB245" s="170" t="s">
        <v>453</v>
      </c>
      <c r="AC245" s="171" t="s">
        <v>370</v>
      </c>
      <c r="AD245" s="30"/>
      <c r="AE245" s="208" t="str">
        <f>$F245</f>
        <v>&lt;3.3</v>
      </c>
      <c r="AF245" s="167" t="s">
        <v>451</v>
      </c>
      <c r="AG245" s="167" t="s">
        <v>452</v>
      </c>
      <c r="AH245" s="170" t="s">
        <v>453</v>
      </c>
      <c r="AI245" s="171" t="s">
        <v>370</v>
      </c>
      <c r="AJ245" s="30"/>
      <c r="AK245" s="208" t="str">
        <f>$F245</f>
        <v>&lt;3.3</v>
      </c>
      <c r="AL245" s="167" t="s">
        <v>451</v>
      </c>
      <c r="AM245" s="167" t="s">
        <v>452</v>
      </c>
      <c r="AN245" s="170" t="s">
        <v>453</v>
      </c>
      <c r="AO245" s="171" t="s">
        <v>370</v>
      </c>
    </row>
    <row r="246" spans="1:48" x14ac:dyDescent="0.3">
      <c r="D246" s="30" t="s">
        <v>561</v>
      </c>
      <c r="E246" s="30"/>
      <c r="F246" s="139"/>
      <c r="G246" s="299">
        <f>'Data base'!L21</f>
        <v>1500</v>
      </c>
      <c r="H246" s="127"/>
      <c r="I246" s="127"/>
      <c r="J246" s="135"/>
      <c r="K246" s="127"/>
      <c r="L246" s="194"/>
      <c r="M246" s="299">
        <f>'Data base'!U21</f>
        <v>600</v>
      </c>
      <c r="N246" s="299"/>
      <c r="O246" s="299"/>
      <c r="P246" s="365"/>
      <c r="Q246" s="299"/>
      <c r="R246" s="300"/>
      <c r="S246" s="299">
        <f>'Data base'!AD21</f>
        <v>7700</v>
      </c>
      <c r="T246" s="299"/>
      <c r="U246" s="299"/>
      <c r="V246" s="365"/>
      <c r="W246" s="299"/>
      <c r="X246" s="300"/>
      <c r="Y246" s="299">
        <f>'Data base'!AM21</f>
        <v>130</v>
      </c>
      <c r="Z246" s="300"/>
      <c r="AA246" s="300"/>
      <c r="AB246" s="300"/>
      <c r="AC246" s="300"/>
      <c r="AD246" s="300"/>
      <c r="AE246" s="299">
        <f>'Data base'!AV21</f>
        <v>300</v>
      </c>
      <c r="AF246" s="300"/>
      <c r="AG246" s="300"/>
      <c r="AH246" s="300"/>
      <c r="AI246" s="300"/>
      <c r="AJ246" s="300"/>
      <c r="AK246" s="299">
        <f>'Data base'!BF21</f>
        <v>4500</v>
      </c>
      <c r="AL246" s="300"/>
      <c r="AM246" s="300"/>
      <c r="AN246" s="300"/>
      <c r="AO246" s="300"/>
      <c r="AP246" s="300"/>
      <c r="AQ246" s="300"/>
      <c r="AR246" s="300"/>
      <c r="AS246" s="300"/>
      <c r="AT246" s="300"/>
      <c r="AU246" s="300"/>
      <c r="AV246" s="300"/>
    </row>
    <row r="247" spans="1:48" x14ac:dyDescent="0.3">
      <c r="D247" s="30" t="s">
        <v>1039</v>
      </c>
      <c r="E247" s="30"/>
      <c r="F247" s="139"/>
      <c r="G247" s="125" t="str">
        <f>Protection!E21</f>
        <v>Breeding</v>
      </c>
      <c r="H247" s="30"/>
      <c r="I247" s="30"/>
      <c r="J247" s="30"/>
      <c r="K247" s="30"/>
      <c r="L247" s="30"/>
      <c r="M247" s="172">
        <f>Protection!F21</f>
        <v>0</v>
      </c>
      <c r="N247" s="30"/>
      <c r="O247" s="30"/>
      <c r="P247" s="30"/>
      <c r="Q247" s="30"/>
      <c r="R247" s="30"/>
      <c r="S247" s="225">
        <f>Protection!G21</f>
        <v>0</v>
      </c>
      <c r="T247" s="30"/>
      <c r="U247" s="30"/>
      <c r="V247" s="30"/>
      <c r="W247" s="30"/>
      <c r="X247" s="30"/>
      <c r="Y247" s="208">
        <f>Protection!H21</f>
        <v>0</v>
      </c>
      <c r="Z247" s="30"/>
      <c r="AA247" s="30"/>
      <c r="AB247" s="30"/>
      <c r="AC247" s="30"/>
      <c r="AD247" s="30"/>
      <c r="AE247" s="208">
        <f>Protection!I21</f>
        <v>0</v>
      </c>
      <c r="AF247" s="30"/>
      <c r="AG247" s="30"/>
      <c r="AH247" s="30"/>
      <c r="AI247" s="30"/>
      <c r="AJ247" s="30"/>
      <c r="AK247" s="208">
        <f>Protection!J21</f>
        <v>0</v>
      </c>
      <c r="AL247" s="30"/>
      <c r="AM247" s="30"/>
      <c r="AN247" s="30"/>
      <c r="AO247" s="30"/>
    </row>
    <row r="248" spans="1:48" x14ac:dyDescent="0.3">
      <c r="D248" s="30" t="s">
        <v>1038</v>
      </c>
      <c r="E248" s="30"/>
      <c r="F248" s="139"/>
      <c r="G248" s="125" t="str">
        <f>Protection!K21</f>
        <v>none</v>
      </c>
      <c r="H248" s="30"/>
      <c r="I248" s="30"/>
      <c r="J248" s="30"/>
      <c r="K248" s="30"/>
      <c r="L248" s="30"/>
      <c r="M248" s="172">
        <f>Protection!L21</f>
        <v>0</v>
      </c>
      <c r="N248" s="30"/>
      <c r="O248" s="30"/>
      <c r="P248" s="30"/>
      <c r="Q248" s="30"/>
      <c r="R248" s="30"/>
      <c r="S248" s="30" t="str">
        <f>Protection!M21</f>
        <v>none</v>
      </c>
      <c r="T248" s="30"/>
      <c r="U248" s="30"/>
      <c r="V248" s="30"/>
      <c r="W248" s="30"/>
      <c r="X248" s="30"/>
      <c r="Y248" s="208">
        <f>Protection!N21</f>
        <v>0</v>
      </c>
      <c r="Z248" s="30"/>
      <c r="AA248" s="30"/>
      <c r="AB248" s="30"/>
      <c r="AC248" s="30"/>
      <c r="AD248" s="30"/>
      <c r="AE248" s="208">
        <f>Protection!O21</f>
        <v>0</v>
      </c>
      <c r="AF248" s="30"/>
      <c r="AG248" s="30"/>
      <c r="AH248" s="30"/>
      <c r="AI248" s="30"/>
      <c r="AJ248" s="30"/>
      <c r="AK248" s="225">
        <f>Protection!P21</f>
        <v>0</v>
      </c>
      <c r="AL248" s="30"/>
      <c r="AM248" s="30"/>
      <c r="AN248" s="30"/>
      <c r="AO248" s="30"/>
    </row>
    <row r="250" spans="1:48" x14ac:dyDescent="0.3">
      <c r="A250" s="194">
        <v>22</v>
      </c>
      <c r="B250" s="39" t="str">
        <f>'Data base'!C22</f>
        <v>Falco columbarius</v>
      </c>
      <c r="C250" s="29" t="str">
        <f>'Data base'!D22</f>
        <v>Merlin</v>
      </c>
      <c r="D250" s="65" t="s">
        <v>438</v>
      </c>
      <c r="E250" s="65"/>
      <c r="F250" s="131"/>
      <c r="G250" s="138" t="s">
        <v>456</v>
      </c>
      <c r="H250" s="131" t="s">
        <v>439</v>
      </c>
      <c r="I250" s="131" t="s">
        <v>381</v>
      </c>
      <c r="J250" s="131" t="s">
        <v>861</v>
      </c>
      <c r="K250" s="131" t="s">
        <v>860</v>
      </c>
      <c r="L250" s="30"/>
      <c r="N250" s="131" t="s">
        <v>439</v>
      </c>
      <c r="O250" s="131" t="s">
        <v>381</v>
      </c>
      <c r="P250" s="131" t="s">
        <v>861</v>
      </c>
      <c r="Q250" s="131" t="s">
        <v>860</v>
      </c>
      <c r="R250" s="30"/>
      <c r="S250" s="30"/>
      <c r="T250" s="131" t="s">
        <v>439</v>
      </c>
      <c r="U250" s="131" t="s">
        <v>381</v>
      </c>
      <c r="V250" s="131" t="s">
        <v>861</v>
      </c>
      <c r="W250" s="131" t="s">
        <v>860</v>
      </c>
      <c r="X250" s="30"/>
      <c r="Y250" s="30"/>
      <c r="Z250" s="131" t="s">
        <v>439</v>
      </c>
      <c r="AA250" s="131" t="s">
        <v>381</v>
      </c>
      <c r="AB250" s="131" t="s">
        <v>861</v>
      </c>
      <c r="AC250" s="131" t="s">
        <v>860</v>
      </c>
      <c r="AD250" s="30"/>
      <c r="AE250" s="30"/>
      <c r="AF250" s="131" t="s">
        <v>439</v>
      </c>
      <c r="AG250" s="131" t="s">
        <v>381</v>
      </c>
      <c r="AH250" s="131" t="s">
        <v>861</v>
      </c>
      <c r="AI250" s="131" t="s">
        <v>860</v>
      </c>
      <c r="AJ250" s="30"/>
      <c r="AK250" s="30"/>
      <c r="AL250" s="131" t="s">
        <v>439</v>
      </c>
      <c r="AM250" s="131" t="s">
        <v>381</v>
      </c>
      <c r="AN250" s="131" t="s">
        <v>861</v>
      </c>
      <c r="AO250" s="131" t="s">
        <v>860</v>
      </c>
    </row>
    <row r="251" spans="1:48" x14ac:dyDescent="0.3">
      <c r="D251" s="130" t="s">
        <v>432</v>
      </c>
      <c r="E251" s="130"/>
      <c r="F251" s="141">
        <f>'Data base'!G22</f>
        <v>0</v>
      </c>
      <c r="G251" s="127">
        <f>$F251</f>
        <v>0</v>
      </c>
      <c r="H251" s="132">
        <v>1</v>
      </c>
      <c r="I251" s="132">
        <v>2</v>
      </c>
      <c r="J251" s="132">
        <v>3</v>
      </c>
      <c r="K251" s="173" t="s">
        <v>440</v>
      </c>
      <c r="L251" s="30"/>
      <c r="M251" s="167">
        <f>$F251</f>
        <v>0</v>
      </c>
      <c r="N251" s="168">
        <v>1</v>
      </c>
      <c r="O251" s="168">
        <v>2</v>
      </c>
      <c r="P251" s="168">
        <v>3</v>
      </c>
      <c r="Q251" s="173" t="s">
        <v>440</v>
      </c>
      <c r="R251" s="30"/>
      <c r="S251" s="127">
        <f>$F251</f>
        <v>0</v>
      </c>
      <c r="T251" s="132">
        <v>1</v>
      </c>
      <c r="U251" s="132">
        <v>2</v>
      </c>
      <c r="V251" s="132">
        <v>3</v>
      </c>
      <c r="W251" s="142" t="s">
        <v>440</v>
      </c>
      <c r="X251" s="30"/>
      <c r="Y251" s="167">
        <f>$F251</f>
        <v>0</v>
      </c>
      <c r="Z251" s="168">
        <v>1</v>
      </c>
      <c r="AA251" s="168">
        <v>2</v>
      </c>
      <c r="AB251" s="168">
        <v>3</v>
      </c>
      <c r="AC251" s="173" t="s">
        <v>440</v>
      </c>
      <c r="AD251" s="30"/>
      <c r="AE251" s="167">
        <f>$F251</f>
        <v>0</v>
      </c>
      <c r="AF251" s="168">
        <v>1</v>
      </c>
      <c r="AG251" s="168">
        <v>2</v>
      </c>
      <c r="AH251" s="168">
        <v>3</v>
      </c>
      <c r="AI251" s="173" t="s">
        <v>440</v>
      </c>
      <c r="AJ251" s="30"/>
      <c r="AK251" s="167">
        <f>$F251</f>
        <v>0</v>
      </c>
      <c r="AL251" s="168">
        <v>1</v>
      </c>
      <c r="AM251" s="168">
        <v>2</v>
      </c>
      <c r="AN251" s="168">
        <v>3</v>
      </c>
      <c r="AO251" s="173" t="s">
        <v>440</v>
      </c>
    </row>
    <row r="252" spans="1:48" x14ac:dyDescent="0.3">
      <c r="D252" s="31" t="s">
        <v>435</v>
      </c>
      <c r="E252" s="30"/>
      <c r="F252" s="140" t="str">
        <f>'Data base'!J22</f>
        <v>x</v>
      </c>
      <c r="G252" s="127" t="str">
        <f>$F252</f>
        <v>x</v>
      </c>
      <c r="H252" s="127" t="s">
        <v>389</v>
      </c>
      <c r="I252" s="127" t="s">
        <v>404</v>
      </c>
      <c r="J252" s="127" t="s">
        <v>446</v>
      </c>
      <c r="K252" s="127" t="s">
        <v>447</v>
      </c>
      <c r="L252" s="30"/>
      <c r="M252" s="167" t="str">
        <f>$F252</f>
        <v>x</v>
      </c>
      <c r="N252" s="167" t="s">
        <v>389</v>
      </c>
      <c r="O252" s="167" t="s">
        <v>404</v>
      </c>
      <c r="P252" s="171" t="s">
        <v>446</v>
      </c>
      <c r="Q252" s="167" t="s">
        <v>447</v>
      </c>
      <c r="R252" s="30"/>
      <c r="S252" s="127" t="str">
        <f>$F252</f>
        <v>x</v>
      </c>
      <c r="T252" s="127" t="s">
        <v>389</v>
      </c>
      <c r="U252" s="127" t="s">
        <v>404</v>
      </c>
      <c r="V252" s="138" t="s">
        <v>446</v>
      </c>
      <c r="W252" s="127" t="s">
        <v>447</v>
      </c>
      <c r="X252" s="30"/>
      <c r="Y252" s="167" t="str">
        <f>$F252</f>
        <v>x</v>
      </c>
      <c r="Z252" s="167" t="s">
        <v>389</v>
      </c>
      <c r="AA252" s="167" t="s">
        <v>404</v>
      </c>
      <c r="AB252" s="171" t="s">
        <v>446</v>
      </c>
      <c r="AC252" s="167" t="s">
        <v>447</v>
      </c>
      <c r="AD252" s="30"/>
      <c r="AE252" s="167" t="str">
        <f>$F252</f>
        <v>x</v>
      </c>
      <c r="AF252" s="167" t="s">
        <v>389</v>
      </c>
      <c r="AG252" s="167" t="s">
        <v>404</v>
      </c>
      <c r="AH252" s="171" t="s">
        <v>446</v>
      </c>
      <c r="AI252" s="167" t="s">
        <v>447</v>
      </c>
      <c r="AJ252" s="30"/>
      <c r="AK252" s="167" t="str">
        <f>$F252</f>
        <v>x</v>
      </c>
      <c r="AL252" s="167" t="s">
        <v>389</v>
      </c>
      <c r="AM252" s="167" t="s">
        <v>404</v>
      </c>
      <c r="AN252" s="171" t="s">
        <v>446</v>
      </c>
      <c r="AO252" s="167" t="s">
        <v>447</v>
      </c>
    </row>
    <row r="253" spans="1:48" s="194" customFormat="1" x14ac:dyDescent="0.3">
      <c r="B253" s="3"/>
      <c r="D253" s="31" t="s">
        <v>601</v>
      </c>
      <c r="F253" s="139"/>
      <c r="G253" s="97">
        <f>'Data base'!S22</f>
        <v>0</v>
      </c>
      <c r="H253" s="208" t="s">
        <v>640</v>
      </c>
      <c r="I253" s="208" t="s">
        <v>1058</v>
      </c>
      <c r="J253" s="208" t="s">
        <v>1057</v>
      </c>
      <c r="K253" s="208" t="s">
        <v>1054</v>
      </c>
      <c r="M253" s="97">
        <f>'Data base'!AB22</f>
        <v>0.3909093481913859</v>
      </c>
      <c r="N253" s="208" t="s">
        <v>640</v>
      </c>
      <c r="O253" s="208" t="s">
        <v>1058</v>
      </c>
      <c r="P253" s="194" t="s">
        <v>1056</v>
      </c>
      <c r="Q253" s="171" t="s">
        <v>1054</v>
      </c>
      <c r="S253" s="97">
        <f>'Data base'!AK22</f>
        <v>3.6599782933356995</v>
      </c>
      <c r="T253" s="171" t="s">
        <v>1044</v>
      </c>
      <c r="U253" s="208" t="s">
        <v>1058</v>
      </c>
      <c r="V253" s="208" t="s">
        <v>1057</v>
      </c>
      <c r="W253" s="208" t="s">
        <v>1054</v>
      </c>
      <c r="Y253" s="97">
        <f>'Data base'!AT22</f>
        <v>0.34216445524779765</v>
      </c>
      <c r="Z253" s="208" t="s">
        <v>640</v>
      </c>
      <c r="AA253" s="208" t="s">
        <v>1058</v>
      </c>
      <c r="AB253" s="208" t="s">
        <v>1057</v>
      </c>
      <c r="AC253" s="171" t="s">
        <v>1054</v>
      </c>
      <c r="AE253" s="97">
        <f>'Data base'!BC22</f>
        <v>6.7687779479326193E-2</v>
      </c>
      <c r="AF253" s="208" t="s">
        <v>640</v>
      </c>
      <c r="AG253" s="208" t="s">
        <v>1058</v>
      </c>
      <c r="AH253" s="208" t="s">
        <v>1057</v>
      </c>
      <c r="AI253" s="171" t="s">
        <v>1054</v>
      </c>
      <c r="AK253" s="97">
        <f>'Data base'!BM22</f>
        <v>5.6244614663720451</v>
      </c>
      <c r="AL253" s="171" t="s">
        <v>1044</v>
      </c>
      <c r="AM253" s="208" t="s">
        <v>1058</v>
      </c>
      <c r="AN253" s="208" t="s">
        <v>1057</v>
      </c>
      <c r="AO253" s="208" t="s">
        <v>1054</v>
      </c>
    </row>
    <row r="254" spans="1:48" x14ac:dyDescent="0.3">
      <c r="D254" s="31" t="s">
        <v>433</v>
      </c>
      <c r="E254" s="133" t="s">
        <v>441</v>
      </c>
      <c r="F254" s="139"/>
      <c r="H254" s="127" t="s">
        <v>442</v>
      </c>
      <c r="I254" s="127" t="s">
        <v>443</v>
      </c>
      <c r="J254" s="127" t="s">
        <v>444</v>
      </c>
      <c r="K254" s="127" t="s">
        <v>445</v>
      </c>
      <c r="L254" s="30"/>
      <c r="M254" s="172" t="str">
        <f>'Data base'!T22</f>
        <v>VU</v>
      </c>
      <c r="N254" s="167" t="s">
        <v>442</v>
      </c>
      <c r="O254" s="171" t="s">
        <v>443</v>
      </c>
      <c r="P254" s="167" t="s">
        <v>444</v>
      </c>
      <c r="Q254" s="167" t="s">
        <v>445</v>
      </c>
      <c r="R254" s="30"/>
      <c r="S254" s="127" t="str">
        <f>'Data base'!AC22</f>
        <v>-</v>
      </c>
      <c r="T254" s="127" t="s">
        <v>442</v>
      </c>
      <c r="U254" s="127" t="s">
        <v>443</v>
      </c>
      <c r="V254" s="127" t="s">
        <v>444</v>
      </c>
      <c r="W254" s="138" t="s">
        <v>445</v>
      </c>
      <c r="X254" s="30"/>
      <c r="Y254" s="208">
        <f>'Data base'!AL22</f>
        <v>1</v>
      </c>
      <c r="Z254" s="171" t="s">
        <v>442</v>
      </c>
      <c r="AA254" s="167" t="s">
        <v>443</v>
      </c>
      <c r="AB254" s="167" t="s">
        <v>444</v>
      </c>
      <c r="AC254" s="167" t="s">
        <v>445</v>
      </c>
      <c r="AD254" s="30"/>
      <c r="AE254" s="208" t="str">
        <f>'Data base'!AU22</f>
        <v>1 ( E )</v>
      </c>
      <c r="AF254" s="171" t="s">
        <v>442</v>
      </c>
      <c r="AG254" s="167" t="s">
        <v>443</v>
      </c>
      <c r="AH254" s="167" t="s">
        <v>444</v>
      </c>
      <c r="AI254" s="167" t="s">
        <v>445</v>
      </c>
      <c r="AJ254" s="30"/>
      <c r="AK254" s="208" t="str">
        <f>'Data base'!BD22</f>
        <v>-</v>
      </c>
      <c r="AL254" s="167" t="s">
        <v>442</v>
      </c>
      <c r="AM254" s="167" t="s">
        <v>443</v>
      </c>
      <c r="AN254" s="167" t="s">
        <v>444</v>
      </c>
      <c r="AO254" s="171" t="s">
        <v>445</v>
      </c>
    </row>
    <row r="255" spans="1:48" x14ac:dyDescent="0.3">
      <c r="D255" s="264" t="s">
        <v>434</v>
      </c>
      <c r="E255" s="30" t="s">
        <v>384</v>
      </c>
      <c r="F255" s="139"/>
      <c r="H255" s="127" t="s">
        <v>389</v>
      </c>
      <c r="I255" s="127" t="s">
        <v>404</v>
      </c>
      <c r="J255" s="127" t="s">
        <v>287</v>
      </c>
      <c r="K255" s="127" t="s">
        <v>318</v>
      </c>
      <c r="L255" s="30"/>
      <c r="M255" s="218">
        <f>'Data base'!Y22</f>
        <v>0</v>
      </c>
      <c r="N255" s="167" t="s">
        <v>389</v>
      </c>
      <c r="O255" s="167" t="s">
        <v>404</v>
      </c>
      <c r="P255" s="171" t="s">
        <v>287</v>
      </c>
      <c r="Q255" s="167" t="s">
        <v>318</v>
      </c>
      <c r="R255" s="30"/>
      <c r="S255" s="127">
        <f>'Data base'!AH22</f>
        <v>0</v>
      </c>
      <c r="T255" s="127" t="s">
        <v>389</v>
      </c>
      <c r="U255" s="127" t="s">
        <v>404</v>
      </c>
      <c r="V255" s="138" t="s">
        <v>287</v>
      </c>
      <c r="W255" s="127" t="s">
        <v>318</v>
      </c>
      <c r="X255" s="30"/>
      <c r="Y255" s="99">
        <f>'Data base'!AQ22</f>
        <v>0</v>
      </c>
      <c r="Z255" s="167" t="s">
        <v>389</v>
      </c>
      <c r="AA255" s="167" t="s">
        <v>404</v>
      </c>
      <c r="AB255" s="171" t="s">
        <v>287</v>
      </c>
      <c r="AC255" s="167" t="s">
        <v>318</v>
      </c>
      <c r="AD255" s="30"/>
      <c r="AE255" s="208">
        <f>'Data base'!AZ22</f>
        <v>0</v>
      </c>
      <c r="AF255" s="167" t="s">
        <v>389</v>
      </c>
      <c r="AG255" s="167" t="s">
        <v>404</v>
      </c>
      <c r="AH255" s="171" t="s">
        <v>287</v>
      </c>
      <c r="AI255" s="167" t="s">
        <v>318</v>
      </c>
      <c r="AJ255" s="30"/>
      <c r="AK255" s="99" t="str">
        <f>'Data base'!BJ22</f>
        <v xml:space="preserve"> + (10 - 40)</v>
      </c>
      <c r="AL255" s="167" t="s">
        <v>389</v>
      </c>
      <c r="AM255" s="167" t="s">
        <v>404</v>
      </c>
      <c r="AN255" s="167" t="s">
        <v>287</v>
      </c>
      <c r="AO255" s="171" t="s">
        <v>318</v>
      </c>
    </row>
    <row r="256" spans="1:48" x14ac:dyDescent="0.3">
      <c r="D256" s="264"/>
      <c r="E256" s="30" t="s">
        <v>383</v>
      </c>
      <c r="F256" s="139"/>
      <c r="H256" s="134"/>
      <c r="I256" s="127" t="s">
        <v>389</v>
      </c>
      <c r="J256" s="127" t="s">
        <v>287</v>
      </c>
      <c r="K256" s="127" t="s">
        <v>318</v>
      </c>
      <c r="L256" s="30"/>
      <c r="M256" s="158" t="str">
        <f>'Data base'!X22</f>
        <v>+ (20 - 50)</v>
      </c>
      <c r="N256" s="169"/>
      <c r="O256" s="167" t="s">
        <v>389</v>
      </c>
      <c r="P256" s="167" t="s">
        <v>287</v>
      </c>
      <c r="Q256" s="171" t="s">
        <v>318</v>
      </c>
      <c r="R256" s="30"/>
      <c r="S256" s="127">
        <f>'Data base'!AG22</f>
        <v>0</v>
      </c>
      <c r="T256" s="134"/>
      <c r="U256" s="127" t="s">
        <v>389</v>
      </c>
      <c r="V256" s="138" t="s">
        <v>287</v>
      </c>
      <c r="W256" s="127" t="s">
        <v>318</v>
      </c>
      <c r="X256" s="30"/>
      <c r="Y256" s="99" t="str">
        <f>'Data base'!AP22</f>
        <v xml:space="preserve">x </v>
      </c>
      <c r="Z256" s="169"/>
      <c r="AA256" s="167" t="s">
        <v>389</v>
      </c>
      <c r="AB256" s="167" t="s">
        <v>287</v>
      </c>
      <c r="AC256" s="167" t="s">
        <v>318</v>
      </c>
      <c r="AD256" s="30"/>
      <c r="AE256" s="208">
        <f>'Data base'!AY22</f>
        <v>0</v>
      </c>
      <c r="AF256" s="169"/>
      <c r="AG256" s="167" t="s">
        <v>389</v>
      </c>
      <c r="AH256" s="171" t="s">
        <v>287</v>
      </c>
      <c r="AI256" s="167" t="s">
        <v>318</v>
      </c>
      <c r="AJ256" s="30"/>
      <c r="AK256" s="99">
        <f>'Data base'!BI22</f>
        <v>0</v>
      </c>
      <c r="AL256" s="169"/>
      <c r="AM256" s="167" t="s">
        <v>389</v>
      </c>
      <c r="AN256" s="171" t="s">
        <v>287</v>
      </c>
      <c r="AO256" s="167" t="s">
        <v>318</v>
      </c>
    </row>
    <row r="257" spans="1:47" x14ac:dyDescent="0.3">
      <c r="D257" s="30" t="s">
        <v>436</v>
      </c>
      <c r="E257" s="30"/>
      <c r="F257" s="139"/>
      <c r="H257" s="127" t="s">
        <v>448</v>
      </c>
      <c r="I257" s="127" t="s">
        <v>449</v>
      </c>
      <c r="J257" s="127" t="s">
        <v>450</v>
      </c>
      <c r="K257" s="127" t="s">
        <v>493</v>
      </c>
      <c r="L257" s="30"/>
      <c r="M257" s="158">
        <f>'Data base'!W22</f>
        <v>1.3333333333333333</v>
      </c>
      <c r="N257" s="171" t="s">
        <v>1040</v>
      </c>
      <c r="O257" s="167" t="s">
        <v>449</v>
      </c>
      <c r="P257" s="167" t="s">
        <v>450</v>
      </c>
      <c r="Q257" s="167" t="s">
        <v>493</v>
      </c>
      <c r="R257" s="30"/>
      <c r="S257" s="127">
        <f>'Data base'!AF22</f>
        <v>0.125</v>
      </c>
      <c r="T257" s="127" t="s">
        <v>448</v>
      </c>
      <c r="U257" s="171" t="s">
        <v>1049</v>
      </c>
      <c r="V257" s="127" t="s">
        <v>450</v>
      </c>
      <c r="W257" s="127" t="s">
        <v>493</v>
      </c>
      <c r="X257" s="30"/>
      <c r="Y257" s="98">
        <f>'Data base'!AO22</f>
        <v>2</v>
      </c>
      <c r="Z257" s="171" t="s">
        <v>1040</v>
      </c>
      <c r="AA257" s="167" t="s">
        <v>449</v>
      </c>
      <c r="AB257" s="167" t="s">
        <v>450</v>
      </c>
      <c r="AC257" s="167" t="s">
        <v>493</v>
      </c>
      <c r="AD257" s="30"/>
      <c r="AE257" s="97">
        <f>'Data base'!AX22</f>
        <v>12</v>
      </c>
      <c r="AF257" s="171" t="s">
        <v>1040</v>
      </c>
      <c r="AG257" s="167" t="s">
        <v>449</v>
      </c>
      <c r="AH257" s="167" t="s">
        <v>450</v>
      </c>
      <c r="AI257" s="167" t="s">
        <v>493</v>
      </c>
      <c r="AJ257" s="30"/>
      <c r="AK257" s="97">
        <f>'Data base'!BH22</f>
        <v>8.6956521739130432E-2</v>
      </c>
      <c r="AL257" s="167" t="s">
        <v>448</v>
      </c>
      <c r="AM257" s="167" t="s">
        <v>449</v>
      </c>
      <c r="AN257" s="171" t="s">
        <v>1050</v>
      </c>
      <c r="AO257" s="167" t="s">
        <v>493</v>
      </c>
    </row>
    <row r="258" spans="1:47" x14ac:dyDescent="0.3">
      <c r="D258" s="30" t="s">
        <v>437</v>
      </c>
      <c r="E258" s="30"/>
      <c r="F258" s="140" t="str">
        <f>'Data base'!E22</f>
        <v>&lt;3.3</v>
      </c>
      <c r="G258" s="127" t="str">
        <f>$F258</f>
        <v>&lt;3.3</v>
      </c>
      <c r="H258" s="127" t="s">
        <v>451</v>
      </c>
      <c r="I258" s="127" t="s">
        <v>452</v>
      </c>
      <c r="J258" s="135" t="s">
        <v>453</v>
      </c>
      <c r="K258" s="171" t="s">
        <v>370</v>
      </c>
      <c r="L258" s="30"/>
      <c r="M258" s="172" t="str">
        <f>$F258</f>
        <v>&lt;3.3</v>
      </c>
      <c r="N258" s="167" t="s">
        <v>451</v>
      </c>
      <c r="O258" s="167" t="s">
        <v>452</v>
      </c>
      <c r="P258" s="170" t="s">
        <v>453</v>
      </c>
      <c r="Q258" s="171" t="s">
        <v>370</v>
      </c>
      <c r="R258" s="30"/>
      <c r="S258" s="127" t="str">
        <f>$F258</f>
        <v>&lt;3.3</v>
      </c>
      <c r="T258" s="127" t="s">
        <v>451</v>
      </c>
      <c r="U258" s="127" t="s">
        <v>452</v>
      </c>
      <c r="V258" s="135" t="s">
        <v>453</v>
      </c>
      <c r="W258" s="138" t="s">
        <v>370</v>
      </c>
      <c r="X258" s="30"/>
      <c r="Y258" s="208" t="str">
        <f>$F258</f>
        <v>&lt;3.3</v>
      </c>
      <c r="Z258" s="167" t="s">
        <v>451</v>
      </c>
      <c r="AA258" s="167" t="s">
        <v>452</v>
      </c>
      <c r="AB258" s="170" t="s">
        <v>453</v>
      </c>
      <c r="AC258" s="171" t="s">
        <v>370</v>
      </c>
      <c r="AD258" s="30"/>
      <c r="AE258" s="208" t="str">
        <f>$F258</f>
        <v>&lt;3.3</v>
      </c>
      <c r="AF258" s="167" t="s">
        <v>451</v>
      </c>
      <c r="AG258" s="167" t="s">
        <v>452</v>
      </c>
      <c r="AH258" s="170" t="s">
        <v>453</v>
      </c>
      <c r="AI258" s="171" t="s">
        <v>370</v>
      </c>
      <c r="AJ258" s="30"/>
      <c r="AK258" s="208" t="str">
        <f>$F258</f>
        <v>&lt;3.3</v>
      </c>
      <c r="AL258" s="167" t="s">
        <v>451</v>
      </c>
      <c r="AM258" s="167" t="s">
        <v>452</v>
      </c>
      <c r="AN258" s="170" t="s">
        <v>453</v>
      </c>
      <c r="AO258" s="171" t="s">
        <v>370</v>
      </c>
    </row>
    <row r="259" spans="1:47" x14ac:dyDescent="0.3">
      <c r="D259" s="30" t="s">
        <v>561</v>
      </c>
      <c r="E259" s="30"/>
      <c r="F259" s="139"/>
      <c r="H259" s="127"/>
      <c r="I259" s="127"/>
      <c r="J259" s="135"/>
      <c r="K259" s="127"/>
      <c r="L259" s="194"/>
      <c r="M259" s="299">
        <f>'Data base'!U22</f>
        <v>30</v>
      </c>
      <c r="N259" s="299"/>
      <c r="O259" s="299"/>
      <c r="P259" s="365"/>
      <c r="Q259" s="299"/>
      <c r="R259" s="300"/>
      <c r="S259" s="299">
        <f>'Data base'!AD22</f>
        <v>2400</v>
      </c>
      <c r="T259" s="299"/>
      <c r="U259" s="299"/>
      <c r="V259" s="365"/>
      <c r="W259" s="299"/>
      <c r="X259" s="300"/>
      <c r="Y259" s="299">
        <f>'Data base'!AM22</f>
        <v>30</v>
      </c>
      <c r="Z259" s="300"/>
      <c r="AA259" s="300"/>
      <c r="AB259" s="300"/>
      <c r="AC259" s="300"/>
      <c r="AD259" s="300"/>
      <c r="AE259" s="299">
        <f>'Data base'!AV22</f>
        <v>5</v>
      </c>
      <c r="AF259" s="300"/>
      <c r="AG259" s="300"/>
      <c r="AH259" s="300"/>
      <c r="AI259" s="300"/>
      <c r="AJ259" s="300"/>
      <c r="AK259" s="299">
        <f>'Data base'!BF22</f>
        <v>4600</v>
      </c>
      <c r="AL259" s="300"/>
      <c r="AM259" s="300"/>
      <c r="AN259" s="300"/>
      <c r="AO259" s="300"/>
      <c r="AP259" s="300"/>
      <c r="AQ259" s="300"/>
      <c r="AR259" s="300"/>
      <c r="AS259" s="300"/>
      <c r="AT259" s="300"/>
    </row>
    <row r="260" spans="1:47" x14ac:dyDescent="0.3">
      <c r="D260" s="30" t="s">
        <v>1039</v>
      </c>
      <c r="E260" s="30"/>
      <c r="F260" s="139"/>
      <c r="H260" s="30"/>
      <c r="I260" s="30"/>
      <c r="J260" s="30"/>
      <c r="K260" s="30"/>
      <c r="L260" s="30"/>
      <c r="M260" s="172">
        <f>Protection!F22</f>
        <v>0</v>
      </c>
      <c r="N260" s="30"/>
      <c r="O260" s="30"/>
      <c r="P260" s="30"/>
      <c r="Q260" s="30"/>
      <c r="R260" s="30"/>
      <c r="S260" s="225">
        <f>Protection!G22</f>
        <v>0</v>
      </c>
      <c r="T260" s="30"/>
      <c r="U260" s="30"/>
      <c r="V260" s="30"/>
      <c r="W260" s="30"/>
      <c r="X260" s="30"/>
      <c r="Y260" s="208">
        <f>Protection!H22</f>
        <v>0</v>
      </c>
      <c r="Z260" s="30"/>
      <c r="AA260" s="30"/>
      <c r="AB260" s="30"/>
      <c r="AC260" s="30"/>
      <c r="AD260" s="30"/>
      <c r="AE260" s="208">
        <f>Protection!I22</f>
        <v>0</v>
      </c>
      <c r="AF260" s="30"/>
      <c r="AG260" s="30"/>
      <c r="AH260" s="30"/>
      <c r="AI260" s="30"/>
      <c r="AJ260" s="30"/>
      <c r="AK260" s="208" t="str">
        <f>Protection!J22</f>
        <v>Yes</v>
      </c>
      <c r="AL260" s="30"/>
      <c r="AM260" s="30"/>
      <c r="AN260" s="30"/>
      <c r="AO260" s="30"/>
    </row>
    <row r="261" spans="1:47" x14ac:dyDescent="0.3">
      <c r="D261" s="30" t="s">
        <v>1038</v>
      </c>
      <c r="E261" s="30"/>
      <c r="F261" s="139"/>
      <c r="H261" s="30"/>
      <c r="I261" s="30"/>
      <c r="J261" s="30"/>
      <c r="K261" s="30"/>
      <c r="L261" s="30"/>
      <c r="M261" s="205" t="str">
        <f>Protection!L22</f>
        <v>Protected areas**</v>
      </c>
      <c r="N261" s="30"/>
      <c r="O261" s="30"/>
      <c r="P261" s="30"/>
      <c r="Q261" s="30"/>
      <c r="R261" s="30"/>
      <c r="S261" s="30" t="str">
        <f>Protection!M22</f>
        <v>none</v>
      </c>
      <c r="T261" s="30"/>
      <c r="U261" s="30"/>
      <c r="V261" s="30"/>
      <c r="W261" s="30"/>
      <c r="X261" s="30"/>
      <c r="Y261" s="208">
        <f>Protection!N22</f>
        <v>0</v>
      </c>
      <c r="Z261" s="30"/>
      <c r="AA261" s="30"/>
      <c r="AB261" s="30"/>
      <c r="AC261" s="30"/>
      <c r="AD261" s="30"/>
      <c r="AE261" s="208">
        <f>Protection!O22</f>
        <v>0</v>
      </c>
      <c r="AF261" s="30"/>
      <c r="AG261" s="30"/>
      <c r="AH261" s="30"/>
      <c r="AI261" s="30"/>
      <c r="AJ261" s="30"/>
      <c r="AK261" s="225">
        <f>Protection!P22</f>
        <v>200</v>
      </c>
      <c r="AL261" s="30"/>
      <c r="AM261" s="30"/>
      <c r="AN261" s="30"/>
      <c r="AO261" s="30"/>
    </row>
    <row r="263" spans="1:47" x14ac:dyDescent="0.3">
      <c r="A263" s="194">
        <v>23</v>
      </c>
      <c r="B263" s="39" t="str">
        <f>'Data base'!C23</f>
        <v>Falco subbuteo</v>
      </c>
      <c r="C263" s="29" t="str">
        <f>'Data base'!D23</f>
        <v>Eurasian Hobby</v>
      </c>
      <c r="D263" s="65" t="s">
        <v>438</v>
      </c>
      <c r="E263" s="65"/>
      <c r="F263" s="131"/>
      <c r="H263" s="131" t="s">
        <v>439</v>
      </c>
      <c r="I263" s="131" t="s">
        <v>381</v>
      </c>
      <c r="J263" s="131" t="s">
        <v>861</v>
      </c>
      <c r="K263" s="131" t="s">
        <v>860</v>
      </c>
      <c r="L263" s="30"/>
      <c r="N263" s="131" t="s">
        <v>439</v>
      </c>
      <c r="O263" s="131" t="s">
        <v>381</v>
      </c>
      <c r="P263" s="131" t="s">
        <v>861</v>
      </c>
      <c r="Q263" s="131" t="s">
        <v>860</v>
      </c>
      <c r="R263" s="30"/>
      <c r="S263" s="30"/>
      <c r="T263" s="131" t="s">
        <v>439</v>
      </c>
      <c r="U263" s="131" t="s">
        <v>381</v>
      </c>
      <c r="V263" s="131" t="s">
        <v>861</v>
      </c>
      <c r="W263" s="131" t="s">
        <v>860</v>
      </c>
      <c r="X263" s="30"/>
      <c r="Y263" s="30"/>
      <c r="Z263" s="131" t="s">
        <v>439</v>
      </c>
      <c r="AA263" s="131" t="s">
        <v>381</v>
      </c>
      <c r="AB263" s="131" t="s">
        <v>861</v>
      </c>
      <c r="AC263" s="131" t="s">
        <v>860</v>
      </c>
      <c r="AD263" s="30"/>
      <c r="AE263" s="30"/>
      <c r="AF263" s="131" t="s">
        <v>439</v>
      </c>
      <c r="AG263" s="131" t="s">
        <v>381</v>
      </c>
      <c r="AH263" s="131" t="s">
        <v>861</v>
      </c>
      <c r="AI263" s="131" t="s">
        <v>860</v>
      </c>
      <c r="AJ263" s="30"/>
      <c r="AK263" s="30"/>
      <c r="AL263" s="131" t="s">
        <v>439</v>
      </c>
      <c r="AM263" s="131" t="s">
        <v>381</v>
      </c>
      <c r="AN263" s="131" t="s">
        <v>861</v>
      </c>
      <c r="AO263" s="131" t="s">
        <v>860</v>
      </c>
    </row>
    <row r="264" spans="1:47" x14ac:dyDescent="0.3">
      <c r="D264" s="130" t="s">
        <v>432</v>
      </c>
      <c r="E264" s="130"/>
      <c r="F264" s="141">
        <f>'Data base'!G23</f>
        <v>0</v>
      </c>
      <c r="G264" s="127">
        <f>$F264</f>
        <v>0</v>
      </c>
      <c r="H264" s="132">
        <v>1</v>
      </c>
      <c r="I264" s="132">
        <v>2</v>
      </c>
      <c r="J264" s="132">
        <v>3</v>
      </c>
      <c r="K264" s="142" t="s">
        <v>440</v>
      </c>
      <c r="L264" s="30"/>
      <c r="M264" s="140">
        <f>$F264</f>
        <v>0</v>
      </c>
      <c r="N264" s="132">
        <v>1</v>
      </c>
      <c r="O264" s="132">
        <v>2</v>
      </c>
      <c r="P264" s="132">
        <v>3</v>
      </c>
      <c r="Q264" s="173" t="s">
        <v>440</v>
      </c>
      <c r="R264" s="30"/>
      <c r="S264" s="127">
        <f>$F264</f>
        <v>0</v>
      </c>
      <c r="T264" s="132">
        <v>1</v>
      </c>
      <c r="U264" s="132">
        <v>2</v>
      </c>
      <c r="V264" s="132">
        <v>3</v>
      </c>
      <c r="W264" s="142" t="s">
        <v>440</v>
      </c>
      <c r="X264" s="30"/>
      <c r="Y264" s="172">
        <f>$F264</f>
        <v>0</v>
      </c>
      <c r="Z264" s="168">
        <v>1</v>
      </c>
      <c r="AA264" s="168">
        <v>2</v>
      </c>
      <c r="AB264" s="168">
        <v>3</v>
      </c>
      <c r="AC264" s="173" t="s">
        <v>440</v>
      </c>
      <c r="AD264" s="30"/>
      <c r="AE264" s="172">
        <f>$F264</f>
        <v>0</v>
      </c>
      <c r="AF264" s="168">
        <v>1</v>
      </c>
      <c r="AG264" s="168">
        <v>2</v>
      </c>
      <c r="AH264" s="168">
        <v>3</v>
      </c>
      <c r="AI264" s="173" t="s">
        <v>440</v>
      </c>
      <c r="AJ264" s="30"/>
      <c r="AK264" s="172">
        <f>$F264</f>
        <v>0</v>
      </c>
      <c r="AL264" s="168">
        <v>1</v>
      </c>
      <c r="AM264" s="168">
        <v>2</v>
      </c>
      <c r="AN264" s="168">
        <v>3</v>
      </c>
      <c r="AO264" s="173" t="s">
        <v>440</v>
      </c>
    </row>
    <row r="265" spans="1:47" x14ac:dyDescent="0.3">
      <c r="D265" s="31" t="s">
        <v>435</v>
      </c>
      <c r="E265" s="30"/>
      <c r="F265" s="140">
        <f>'Data base'!J23</f>
        <v>0</v>
      </c>
      <c r="G265" s="127">
        <f>$F265</f>
        <v>0</v>
      </c>
      <c r="H265" s="127" t="s">
        <v>389</v>
      </c>
      <c r="I265" s="127" t="s">
        <v>404</v>
      </c>
      <c r="J265" s="127" t="s">
        <v>446</v>
      </c>
      <c r="K265" s="138" t="s">
        <v>447</v>
      </c>
      <c r="L265" s="30"/>
      <c r="M265" s="140">
        <f>$F265</f>
        <v>0</v>
      </c>
      <c r="N265" s="127" t="s">
        <v>389</v>
      </c>
      <c r="O265" s="127" t="s">
        <v>404</v>
      </c>
      <c r="P265" s="127" t="s">
        <v>446</v>
      </c>
      <c r="Q265" s="171" t="s">
        <v>447</v>
      </c>
      <c r="R265" s="30"/>
      <c r="S265" s="127">
        <f>$F265</f>
        <v>0</v>
      </c>
      <c r="T265" s="127" t="s">
        <v>389</v>
      </c>
      <c r="U265" s="127" t="s">
        <v>404</v>
      </c>
      <c r="V265" s="127" t="s">
        <v>446</v>
      </c>
      <c r="W265" s="138" t="s">
        <v>447</v>
      </c>
      <c r="X265" s="30"/>
      <c r="Y265" s="172">
        <f>$F265</f>
        <v>0</v>
      </c>
      <c r="Z265" s="167" t="s">
        <v>389</v>
      </c>
      <c r="AA265" s="167" t="s">
        <v>404</v>
      </c>
      <c r="AB265" s="167" t="s">
        <v>446</v>
      </c>
      <c r="AC265" s="171" t="s">
        <v>447</v>
      </c>
      <c r="AD265" s="30"/>
      <c r="AE265" s="172">
        <f>$F265</f>
        <v>0</v>
      </c>
      <c r="AF265" s="167" t="s">
        <v>389</v>
      </c>
      <c r="AG265" s="167" t="s">
        <v>404</v>
      </c>
      <c r="AH265" s="167" t="s">
        <v>446</v>
      </c>
      <c r="AI265" s="171" t="s">
        <v>447</v>
      </c>
      <c r="AJ265" s="30"/>
      <c r="AK265" s="172">
        <f>$F265</f>
        <v>0</v>
      </c>
      <c r="AL265" s="167" t="s">
        <v>389</v>
      </c>
      <c r="AM265" s="167" t="s">
        <v>404</v>
      </c>
      <c r="AN265" s="167" t="s">
        <v>446</v>
      </c>
      <c r="AO265" s="171" t="s">
        <v>447</v>
      </c>
    </row>
    <row r="266" spans="1:47" s="194" customFormat="1" x14ac:dyDescent="0.3">
      <c r="B266" s="3"/>
      <c r="D266" s="31" t="s">
        <v>601</v>
      </c>
      <c r="F266" s="139"/>
      <c r="G266" s="97">
        <f>'Data base'!S23</f>
        <v>1.0388002970251077E-3</v>
      </c>
      <c r="H266" s="208" t="s">
        <v>640</v>
      </c>
      <c r="I266" s="208" t="s">
        <v>1058</v>
      </c>
      <c r="J266" s="208" t="s">
        <v>1057</v>
      </c>
      <c r="K266" s="171" t="s">
        <v>1054</v>
      </c>
      <c r="M266" s="97">
        <f>'Data base'!AB23</f>
        <v>1.2704553816220041</v>
      </c>
      <c r="N266" s="208" t="s">
        <v>640</v>
      </c>
      <c r="O266" s="171" t="s">
        <v>1059</v>
      </c>
      <c r="P266" s="208" t="s">
        <v>1057</v>
      </c>
      <c r="Q266" s="208" t="s">
        <v>1054</v>
      </c>
      <c r="S266" s="97">
        <f>'Data base'!AK23</f>
        <v>0.87578052019104247</v>
      </c>
      <c r="T266" s="208" t="s">
        <v>640</v>
      </c>
      <c r="U266" s="208" t="s">
        <v>1058</v>
      </c>
      <c r="V266" s="171" t="s">
        <v>1055</v>
      </c>
      <c r="W266" s="208" t="s">
        <v>1054</v>
      </c>
      <c r="Y266" s="97">
        <f>'Data base'!AT23</f>
        <v>0.82119469259471434</v>
      </c>
      <c r="Z266" s="208" t="s">
        <v>640</v>
      </c>
      <c r="AA266" s="208" t="s">
        <v>1058</v>
      </c>
      <c r="AB266" s="171" t="s">
        <v>1055</v>
      </c>
      <c r="AC266" s="208" t="s">
        <v>1054</v>
      </c>
      <c r="AE266" s="97">
        <f>'Data base'!BC23</f>
        <v>1.2183800306278714</v>
      </c>
      <c r="AF266" s="208" t="s">
        <v>640</v>
      </c>
      <c r="AG266" s="171" t="s">
        <v>1047</v>
      </c>
      <c r="AH266" s="208" t="s">
        <v>1057</v>
      </c>
      <c r="AI266" s="208" t="s">
        <v>1054</v>
      </c>
      <c r="AK266" s="97">
        <f>'Data base'!BM23</f>
        <v>0.47115907571702997</v>
      </c>
      <c r="AL266" s="208" t="s">
        <v>640</v>
      </c>
      <c r="AM266" s="208" t="s">
        <v>1058</v>
      </c>
      <c r="AN266" s="171" t="s">
        <v>1048</v>
      </c>
      <c r="AO266" s="208" t="s">
        <v>1054</v>
      </c>
    </row>
    <row r="267" spans="1:47" x14ac:dyDescent="0.3">
      <c r="D267" s="31" t="s">
        <v>433</v>
      </c>
      <c r="E267" s="133" t="s">
        <v>441</v>
      </c>
      <c r="F267" s="139"/>
      <c r="G267" s="127" t="str">
        <f>'Data base'!K23</f>
        <v>EN</v>
      </c>
      <c r="H267" s="127" t="s">
        <v>442</v>
      </c>
      <c r="I267" s="138" t="s">
        <v>443</v>
      </c>
      <c r="J267" s="127" t="s">
        <v>444</v>
      </c>
      <c r="K267" s="127" t="s">
        <v>445</v>
      </c>
      <c r="L267" s="30"/>
      <c r="M267" s="172" t="str">
        <f>'Data base'!T23</f>
        <v>LC</v>
      </c>
      <c r="N267" s="127" t="s">
        <v>442</v>
      </c>
      <c r="O267" s="127" t="s">
        <v>443</v>
      </c>
      <c r="P267" s="127" t="s">
        <v>444</v>
      </c>
      <c r="Q267" s="171" t="s">
        <v>445</v>
      </c>
      <c r="R267" s="30"/>
      <c r="S267" s="127" t="str">
        <f>'Data base'!AC23</f>
        <v>-</v>
      </c>
      <c r="T267" s="127" t="s">
        <v>442</v>
      </c>
      <c r="U267" s="127" t="s">
        <v>443</v>
      </c>
      <c r="V267" s="127" t="s">
        <v>444</v>
      </c>
      <c r="W267" s="138" t="s">
        <v>445</v>
      </c>
      <c r="X267" s="30"/>
      <c r="Y267" s="208" t="str">
        <f>'Data base'!AL23</f>
        <v>-</v>
      </c>
      <c r="Z267" s="167" t="s">
        <v>442</v>
      </c>
      <c r="AA267" s="167" t="s">
        <v>443</v>
      </c>
      <c r="AB267" s="167" t="s">
        <v>444</v>
      </c>
      <c r="AC267" s="171" t="s">
        <v>445</v>
      </c>
      <c r="AD267" s="30"/>
      <c r="AE267" s="208" t="str">
        <f>'Data base'!AU23</f>
        <v>3 ( R )</v>
      </c>
      <c r="AF267" s="167" t="s">
        <v>442</v>
      </c>
      <c r="AG267" s="171" t="s">
        <v>443</v>
      </c>
      <c r="AH267" s="167" t="s">
        <v>444</v>
      </c>
      <c r="AI267" s="167" t="s">
        <v>445</v>
      </c>
      <c r="AJ267" s="30"/>
      <c r="AK267" s="208" t="str">
        <f>'Data base'!BD23</f>
        <v>-</v>
      </c>
      <c r="AL267" s="167" t="s">
        <v>442</v>
      </c>
      <c r="AM267" s="167" t="s">
        <v>443</v>
      </c>
      <c r="AN267" s="167" t="s">
        <v>444</v>
      </c>
      <c r="AO267" s="171" t="s">
        <v>445</v>
      </c>
    </row>
    <row r="268" spans="1:47" x14ac:dyDescent="0.3">
      <c r="D268" s="264" t="s">
        <v>434</v>
      </c>
      <c r="E268" s="30" t="s">
        <v>384</v>
      </c>
      <c r="F268" s="139"/>
      <c r="G268" s="59" t="str">
        <f>'Data base'!P23</f>
        <v>+ (100 - 1,000)</v>
      </c>
      <c r="H268" s="127" t="s">
        <v>389</v>
      </c>
      <c r="I268" s="127" t="s">
        <v>404</v>
      </c>
      <c r="J268" s="127" t="s">
        <v>287</v>
      </c>
      <c r="K268" s="138" t="s">
        <v>318</v>
      </c>
      <c r="L268" s="30"/>
      <c r="M268" s="218" t="str">
        <f>'Data base'!Y23</f>
        <v>- (20 - 50)</v>
      </c>
      <c r="N268" s="171" t="s">
        <v>389</v>
      </c>
      <c r="O268" s="127" t="s">
        <v>404</v>
      </c>
      <c r="P268" s="127" t="s">
        <v>287</v>
      </c>
      <c r="Q268" s="127" t="s">
        <v>318</v>
      </c>
      <c r="R268" s="30"/>
      <c r="S268" s="127" t="str">
        <f>'Data base'!AH23</f>
        <v xml:space="preserve"> + (31 - 33)</v>
      </c>
      <c r="T268" s="127" t="s">
        <v>389</v>
      </c>
      <c r="U268" s="127" t="s">
        <v>404</v>
      </c>
      <c r="V268" s="127" t="s">
        <v>287</v>
      </c>
      <c r="W268" s="138" t="s">
        <v>318</v>
      </c>
      <c r="X268" s="30"/>
      <c r="Y268" s="99">
        <f>'Data base'!AQ23</f>
        <v>0</v>
      </c>
      <c r="Z268" s="167" t="s">
        <v>389</v>
      </c>
      <c r="AA268" s="167" t="s">
        <v>404</v>
      </c>
      <c r="AB268" s="171" t="s">
        <v>287</v>
      </c>
      <c r="AC268" s="167" t="s">
        <v>318</v>
      </c>
      <c r="AD268" s="30"/>
      <c r="AE268" s="208">
        <f>'Data base'!AZ23</f>
        <v>0</v>
      </c>
      <c r="AF268" s="167" t="s">
        <v>389</v>
      </c>
      <c r="AG268" s="167" t="s">
        <v>404</v>
      </c>
      <c r="AH268" s="171" t="s">
        <v>287</v>
      </c>
      <c r="AI268" s="167" t="s">
        <v>318</v>
      </c>
      <c r="AJ268" s="30"/>
      <c r="AK268" s="99">
        <f>'Data base'!BJ23</f>
        <v>0</v>
      </c>
      <c r="AL268" s="167" t="s">
        <v>389</v>
      </c>
      <c r="AM268" s="167" t="s">
        <v>404</v>
      </c>
      <c r="AN268" s="171" t="s">
        <v>287</v>
      </c>
      <c r="AO268" s="167" t="s">
        <v>318</v>
      </c>
    </row>
    <row r="269" spans="1:47" x14ac:dyDescent="0.3">
      <c r="D269" s="264"/>
      <c r="E269" s="30" t="s">
        <v>383</v>
      </c>
      <c r="F269" s="139"/>
      <c r="G269" s="40" t="str">
        <f>'Data base'!O23</f>
        <v>+ (50 - 100)</v>
      </c>
      <c r="H269" s="134"/>
      <c r="I269" s="127" t="s">
        <v>389</v>
      </c>
      <c r="J269" s="127" t="s">
        <v>287</v>
      </c>
      <c r="K269" s="138" t="s">
        <v>318</v>
      </c>
      <c r="L269" s="30"/>
      <c r="M269" s="158" t="str">
        <f>'Data base'!X23</f>
        <v>- (20 - 50)</v>
      </c>
      <c r="N269" s="134"/>
      <c r="O269" s="171" t="s">
        <v>389</v>
      </c>
      <c r="P269" s="127" t="s">
        <v>287</v>
      </c>
      <c r="Q269" s="127" t="s">
        <v>318</v>
      </c>
      <c r="R269" s="30"/>
      <c r="S269" s="127" t="str">
        <f>'Data base'!AG23</f>
        <v>+ (19 - 23)</v>
      </c>
      <c r="T269" s="134"/>
      <c r="U269" s="127" t="s">
        <v>389</v>
      </c>
      <c r="V269" s="127" t="s">
        <v>287</v>
      </c>
      <c r="W269" s="138" t="s">
        <v>318</v>
      </c>
      <c r="X269" s="30"/>
      <c r="Y269" s="99" t="str">
        <f>'Data base'!AP23</f>
        <v xml:space="preserve">x </v>
      </c>
      <c r="Z269" s="169"/>
      <c r="AA269" s="167" t="s">
        <v>389</v>
      </c>
      <c r="AB269" s="167" t="s">
        <v>287</v>
      </c>
      <c r="AC269" s="167" t="s">
        <v>318</v>
      </c>
      <c r="AD269" s="30"/>
      <c r="AE269" s="208">
        <f>'Data base'!AY23</f>
        <v>0</v>
      </c>
      <c r="AF269" s="169"/>
      <c r="AG269" s="167" t="s">
        <v>389</v>
      </c>
      <c r="AH269" s="171" t="s">
        <v>287</v>
      </c>
      <c r="AI269" s="167" t="s">
        <v>318</v>
      </c>
      <c r="AJ269" s="30"/>
      <c r="AK269" s="99">
        <f>'Data base'!BI23</f>
        <v>0</v>
      </c>
      <c r="AL269" s="169"/>
      <c r="AM269" s="167" t="s">
        <v>389</v>
      </c>
      <c r="AN269" s="171" t="s">
        <v>287</v>
      </c>
      <c r="AO269" s="167" t="s">
        <v>318</v>
      </c>
    </row>
    <row r="270" spans="1:47" x14ac:dyDescent="0.3">
      <c r="D270" s="30" t="s">
        <v>436</v>
      </c>
      <c r="E270" s="30"/>
      <c r="F270" s="139"/>
      <c r="G270" s="97">
        <f>'Data base'!N23</f>
        <v>3.0769230769230771</v>
      </c>
      <c r="H270" s="171" t="s">
        <v>1040</v>
      </c>
      <c r="I270" s="127" t="s">
        <v>449</v>
      </c>
      <c r="J270" s="127" t="s">
        <v>450</v>
      </c>
      <c r="K270" s="127" t="s">
        <v>493</v>
      </c>
      <c r="L270" s="30"/>
      <c r="M270" s="158">
        <f>'Data base'!W23</f>
        <v>0.08</v>
      </c>
      <c r="N270" s="127" t="s">
        <v>448</v>
      </c>
      <c r="O270" s="127" t="s">
        <v>449</v>
      </c>
      <c r="P270" s="171" t="s">
        <v>1050</v>
      </c>
      <c r="Q270" s="127" t="s">
        <v>493</v>
      </c>
      <c r="R270" s="30"/>
      <c r="S270" s="97">
        <f>'Data base'!AF23</f>
        <v>9.6774193548387094E-2</v>
      </c>
      <c r="T270" s="127" t="s">
        <v>448</v>
      </c>
      <c r="U270" s="171" t="s">
        <v>1049</v>
      </c>
      <c r="V270" s="194" t="s">
        <v>491</v>
      </c>
      <c r="W270" s="127" t="s">
        <v>493</v>
      </c>
      <c r="X270" s="30"/>
      <c r="Y270" s="98">
        <f>'Data base'!AO23</f>
        <v>0.15384615384615385</v>
      </c>
      <c r="Z270" s="167" t="s">
        <v>448</v>
      </c>
      <c r="AA270" s="171" t="s">
        <v>1049</v>
      </c>
      <c r="AB270" s="167" t="s">
        <v>450</v>
      </c>
      <c r="AC270" s="167" t="s">
        <v>493</v>
      </c>
      <c r="AD270" s="30"/>
      <c r="AE270" s="96">
        <f>'Data base'!AX23</f>
        <v>8.5714285714285715E-2</v>
      </c>
      <c r="AF270" s="167" t="s">
        <v>448</v>
      </c>
      <c r="AG270" s="167" t="s">
        <v>449</v>
      </c>
      <c r="AH270" s="171" t="s">
        <v>1050</v>
      </c>
      <c r="AI270" s="167" t="s">
        <v>493</v>
      </c>
      <c r="AJ270" s="30"/>
      <c r="AK270" s="96">
        <f>'Data base'!BH23</f>
        <v>0.23529411764705882</v>
      </c>
      <c r="AL270" s="167" t="s">
        <v>448</v>
      </c>
      <c r="AM270" s="171" t="s">
        <v>1049</v>
      </c>
      <c r="AN270" s="167" t="s">
        <v>450</v>
      </c>
      <c r="AO270" s="167" t="s">
        <v>493</v>
      </c>
    </row>
    <row r="271" spans="1:47" x14ac:dyDescent="0.3">
      <c r="D271" s="30" t="s">
        <v>437</v>
      </c>
      <c r="E271" s="30"/>
      <c r="F271" s="140">
        <f>'Data base'!E23</f>
        <v>5</v>
      </c>
      <c r="G271" s="127">
        <f>$F271</f>
        <v>5</v>
      </c>
      <c r="H271" s="127" t="s">
        <v>451</v>
      </c>
      <c r="I271" s="171" t="s">
        <v>548</v>
      </c>
      <c r="J271" s="135" t="s">
        <v>453</v>
      </c>
      <c r="K271" s="127" t="s">
        <v>370</v>
      </c>
      <c r="L271" s="30"/>
      <c r="M271" s="172">
        <f>$F271</f>
        <v>5</v>
      </c>
      <c r="N271" s="127" t="s">
        <v>451</v>
      </c>
      <c r="O271" s="171" t="s">
        <v>548</v>
      </c>
      <c r="P271" s="135" t="s">
        <v>453</v>
      </c>
      <c r="Q271" s="127" t="s">
        <v>370</v>
      </c>
      <c r="R271" s="30"/>
      <c r="S271" s="127">
        <f>$F271</f>
        <v>5</v>
      </c>
      <c r="T271" s="127" t="s">
        <v>451</v>
      </c>
      <c r="U271" s="171" t="s">
        <v>548</v>
      </c>
      <c r="V271" s="135" t="s">
        <v>453</v>
      </c>
      <c r="W271" s="127" t="s">
        <v>370</v>
      </c>
      <c r="X271" s="30"/>
      <c r="Y271" s="208">
        <f>$F271</f>
        <v>5</v>
      </c>
      <c r="Z271" s="167" t="s">
        <v>451</v>
      </c>
      <c r="AA271" s="171" t="s">
        <v>548</v>
      </c>
      <c r="AB271" s="170" t="s">
        <v>453</v>
      </c>
      <c r="AC271" s="167" t="s">
        <v>370</v>
      </c>
      <c r="AD271" s="30"/>
      <c r="AE271" s="208">
        <f>$F271</f>
        <v>5</v>
      </c>
      <c r="AF271" s="167" t="s">
        <v>451</v>
      </c>
      <c r="AG271" s="171" t="s">
        <v>548</v>
      </c>
      <c r="AH271" s="170" t="s">
        <v>453</v>
      </c>
      <c r="AI271" s="167" t="s">
        <v>370</v>
      </c>
      <c r="AJ271" s="30"/>
      <c r="AK271" s="208">
        <f>$F271</f>
        <v>5</v>
      </c>
      <c r="AL271" s="167" t="s">
        <v>451</v>
      </c>
      <c r="AM271" s="171" t="s">
        <v>548</v>
      </c>
      <c r="AN271" s="170" t="s">
        <v>453</v>
      </c>
      <c r="AO271" s="167" t="s">
        <v>370</v>
      </c>
    </row>
    <row r="272" spans="1:47" x14ac:dyDescent="0.3">
      <c r="D272" s="30" t="s">
        <v>561</v>
      </c>
      <c r="E272" s="30"/>
      <c r="F272" s="139"/>
      <c r="G272" s="127">
        <f>'Data base'!L23</f>
        <v>13</v>
      </c>
      <c r="H272" s="127"/>
      <c r="I272" s="127"/>
      <c r="J272" s="135"/>
      <c r="K272" s="127"/>
      <c r="L272" s="194"/>
      <c r="M272" s="299">
        <f>'Data base'!U23</f>
        <v>500</v>
      </c>
      <c r="N272" s="299"/>
      <c r="O272" s="299"/>
      <c r="P272" s="365"/>
      <c r="Q272" s="299"/>
      <c r="R272" s="300"/>
      <c r="S272" s="299">
        <f>'Data base'!AD23</f>
        <v>3100</v>
      </c>
      <c r="T272" s="299"/>
      <c r="U272" s="299"/>
      <c r="V272" s="365"/>
      <c r="W272" s="299"/>
      <c r="X272" s="300"/>
      <c r="Y272" s="299">
        <f>'Data base'!AM23</f>
        <v>390</v>
      </c>
      <c r="Z272" s="300"/>
      <c r="AA272" s="300"/>
      <c r="AB272" s="300"/>
      <c r="AC272" s="300"/>
      <c r="AD272" s="300"/>
      <c r="AE272" s="299">
        <f>'Data base'!AV23</f>
        <v>700</v>
      </c>
      <c r="AF272" s="300"/>
      <c r="AG272" s="300"/>
      <c r="AH272" s="300"/>
      <c r="AI272" s="300"/>
      <c r="AJ272" s="300"/>
      <c r="AK272" s="299">
        <f>'Data base'!BF23</f>
        <v>1700</v>
      </c>
      <c r="AL272" s="300"/>
      <c r="AM272" s="300"/>
      <c r="AN272" s="300"/>
      <c r="AO272" s="300"/>
      <c r="AP272" s="300"/>
      <c r="AQ272" s="300"/>
      <c r="AR272" s="300"/>
      <c r="AS272" s="300"/>
      <c r="AT272" s="300"/>
      <c r="AU272" s="300"/>
    </row>
    <row r="273" spans="1:41" x14ac:dyDescent="0.3">
      <c r="D273" s="30" t="s">
        <v>1039</v>
      </c>
      <c r="E273" s="30"/>
      <c r="F273" s="139"/>
      <c r="G273" s="125" t="str">
        <f>Protection!E23</f>
        <v>Breeding</v>
      </c>
      <c r="H273" s="30"/>
      <c r="I273" s="30"/>
      <c r="J273" s="30"/>
      <c r="K273" s="30"/>
      <c r="L273" s="30"/>
      <c r="M273" s="172">
        <f>Protection!F23</f>
        <v>0</v>
      </c>
      <c r="N273" s="30"/>
      <c r="O273" s="30"/>
      <c r="P273" s="30"/>
      <c r="Q273" s="30"/>
      <c r="R273" s="30"/>
      <c r="S273" s="225">
        <f>Protection!G23</f>
        <v>0</v>
      </c>
      <c r="T273" s="30"/>
      <c r="U273" s="30"/>
      <c r="V273" s="30"/>
      <c r="W273" s="30"/>
      <c r="X273" s="30"/>
      <c r="Y273" s="208">
        <f>Protection!H23</f>
        <v>0</v>
      </c>
      <c r="Z273" s="30"/>
      <c r="AA273" s="30"/>
      <c r="AB273" s="30"/>
      <c r="AC273" s="30"/>
      <c r="AD273" s="30"/>
      <c r="AE273" s="208">
        <f>Protection!I23</f>
        <v>0</v>
      </c>
      <c r="AF273" s="30"/>
      <c r="AG273" s="30"/>
      <c r="AH273" s="30"/>
      <c r="AI273" s="30"/>
      <c r="AJ273" s="30"/>
      <c r="AK273" s="208">
        <f>Protection!J23</f>
        <v>0</v>
      </c>
      <c r="AL273" s="30"/>
      <c r="AM273" s="30"/>
      <c r="AN273" s="30"/>
      <c r="AO273" s="30"/>
    </row>
    <row r="274" spans="1:41" x14ac:dyDescent="0.3">
      <c r="D274" s="30" t="s">
        <v>1038</v>
      </c>
      <c r="E274" s="30"/>
      <c r="F274" s="139"/>
      <c r="G274" s="125" t="str">
        <f>Protection!K23</f>
        <v>none</v>
      </c>
      <c r="H274" s="30"/>
      <c r="I274" s="30"/>
      <c r="J274" s="30"/>
      <c r="K274" s="30"/>
      <c r="L274" s="30"/>
      <c r="M274" s="172">
        <f>Protection!L23</f>
        <v>0</v>
      </c>
      <c r="N274" s="30"/>
      <c r="O274" s="30"/>
      <c r="P274" s="30"/>
      <c r="Q274" s="30"/>
      <c r="R274" s="30"/>
      <c r="S274" s="30" t="str">
        <f>Protection!M23</f>
        <v>none</v>
      </c>
      <c r="T274" s="30"/>
      <c r="U274" s="30"/>
      <c r="V274" s="30"/>
      <c r="W274" s="30"/>
      <c r="X274" s="30"/>
      <c r="Y274" s="208">
        <f>Protection!N23</f>
        <v>0</v>
      </c>
      <c r="Z274" s="30"/>
      <c r="AA274" s="30"/>
      <c r="AB274" s="30"/>
      <c r="AC274" s="30"/>
      <c r="AD274" s="30"/>
      <c r="AE274" s="208">
        <f>Protection!O23</f>
        <v>0</v>
      </c>
      <c r="AF274" s="30"/>
      <c r="AG274" s="30"/>
      <c r="AH274" s="30"/>
      <c r="AI274" s="30"/>
      <c r="AJ274" s="30"/>
      <c r="AK274" s="225">
        <f>Protection!P23</f>
        <v>0</v>
      </c>
      <c r="AL274" s="30"/>
      <c r="AM274" s="30"/>
      <c r="AN274" s="30"/>
      <c r="AO274" s="30"/>
    </row>
    <row r="276" spans="1:41" x14ac:dyDescent="0.3">
      <c r="A276" s="194">
        <v>24</v>
      </c>
      <c r="B276" s="39" t="str">
        <f>'Data base'!C24</f>
        <v>Falco peregrinus</v>
      </c>
      <c r="C276" s="29" t="str">
        <f>'Data base'!D24</f>
        <v>Peregrine Falcon</v>
      </c>
      <c r="D276" s="65" t="s">
        <v>438</v>
      </c>
      <c r="E276" s="65"/>
      <c r="F276" s="131"/>
      <c r="H276" s="131" t="s">
        <v>439</v>
      </c>
      <c r="I276" s="131" t="s">
        <v>381</v>
      </c>
      <c r="J276" s="131" t="s">
        <v>861</v>
      </c>
      <c r="K276" s="131" t="s">
        <v>860</v>
      </c>
      <c r="L276" s="30"/>
      <c r="M276" s="171" t="s">
        <v>456</v>
      </c>
      <c r="N276" s="131" t="s">
        <v>439</v>
      </c>
      <c r="O276" s="131" t="s">
        <v>381</v>
      </c>
      <c r="P276" s="131" t="s">
        <v>861</v>
      </c>
      <c r="Q276" s="131" t="s">
        <v>860</v>
      </c>
      <c r="R276" s="30"/>
      <c r="S276" s="30"/>
      <c r="T276" s="131" t="s">
        <v>439</v>
      </c>
      <c r="U276" s="131" t="s">
        <v>381</v>
      </c>
      <c r="V276" s="131" t="s">
        <v>861</v>
      </c>
      <c r="W276" s="131" t="s">
        <v>860</v>
      </c>
      <c r="X276" s="30"/>
      <c r="Y276" s="137" t="s">
        <v>456</v>
      </c>
      <c r="Z276" s="131" t="s">
        <v>439</v>
      </c>
      <c r="AA276" s="131" t="s">
        <v>381</v>
      </c>
      <c r="AB276" s="131" t="s">
        <v>861</v>
      </c>
      <c r="AC276" s="131" t="s">
        <v>860</v>
      </c>
      <c r="AD276" s="30"/>
      <c r="AE276" s="30"/>
      <c r="AF276" s="131" t="s">
        <v>439</v>
      </c>
      <c r="AG276" s="131" t="s">
        <v>381</v>
      </c>
      <c r="AH276" s="131" t="s">
        <v>861</v>
      </c>
      <c r="AI276" s="131" t="s">
        <v>860</v>
      </c>
      <c r="AJ276" s="30"/>
      <c r="AK276" s="30"/>
      <c r="AL276" s="131" t="s">
        <v>439</v>
      </c>
      <c r="AM276" s="131" t="s">
        <v>381</v>
      </c>
      <c r="AN276" s="131" t="s">
        <v>861</v>
      </c>
      <c r="AO276" s="131" t="s">
        <v>860</v>
      </c>
    </row>
    <row r="277" spans="1:41" x14ac:dyDescent="0.3">
      <c r="D277" s="130" t="s">
        <v>432</v>
      </c>
      <c r="E277" s="130"/>
      <c r="F277" s="141">
        <f>'Data base'!G24</f>
        <v>0</v>
      </c>
      <c r="G277" s="127">
        <f>$F277</f>
        <v>0</v>
      </c>
      <c r="H277" s="132">
        <v>1</v>
      </c>
      <c r="I277" s="132">
        <v>2</v>
      </c>
      <c r="J277" s="132">
        <v>3</v>
      </c>
      <c r="K277" s="142" t="s">
        <v>440</v>
      </c>
      <c r="L277" s="30"/>
      <c r="M277" s="140">
        <f>$F277</f>
        <v>0</v>
      </c>
      <c r="N277" s="132">
        <v>1</v>
      </c>
      <c r="O277" s="132">
        <v>2</v>
      </c>
      <c r="P277" s="132">
        <v>3</v>
      </c>
      <c r="Q277" s="173" t="s">
        <v>440</v>
      </c>
      <c r="R277" s="30"/>
      <c r="S277" s="127">
        <f>$F277</f>
        <v>0</v>
      </c>
      <c r="T277" s="132">
        <v>1</v>
      </c>
      <c r="U277" s="132">
        <v>2</v>
      </c>
      <c r="V277" s="132">
        <v>3</v>
      </c>
      <c r="W277" s="142" t="s">
        <v>440</v>
      </c>
      <c r="X277" s="30"/>
      <c r="Y277" s="172">
        <f>$F277</f>
        <v>0</v>
      </c>
      <c r="Z277" s="168">
        <v>1</v>
      </c>
      <c r="AA277" s="168">
        <v>2</v>
      </c>
      <c r="AB277" s="168">
        <v>3</v>
      </c>
      <c r="AC277" s="173" t="s">
        <v>440</v>
      </c>
      <c r="AD277" s="30"/>
      <c r="AE277" s="172">
        <f>$F277</f>
        <v>0</v>
      </c>
      <c r="AF277" s="168">
        <v>1</v>
      </c>
      <c r="AG277" s="168">
        <v>2</v>
      </c>
      <c r="AH277" s="168">
        <v>3</v>
      </c>
      <c r="AI277" s="173" t="s">
        <v>440</v>
      </c>
      <c r="AJ277" s="30"/>
      <c r="AK277" s="172">
        <f>$F277</f>
        <v>0</v>
      </c>
      <c r="AL277" s="168">
        <v>1</v>
      </c>
      <c r="AM277" s="168">
        <v>2</v>
      </c>
      <c r="AN277" s="168">
        <v>3</v>
      </c>
      <c r="AO277" s="173" t="s">
        <v>440</v>
      </c>
    </row>
    <row r="278" spans="1:41" x14ac:dyDescent="0.3">
      <c r="D278" s="31" t="s">
        <v>435</v>
      </c>
      <c r="E278" s="30"/>
      <c r="F278" s="140" t="str">
        <f>'Data base'!J24</f>
        <v>x</v>
      </c>
      <c r="G278" s="127" t="str">
        <f>$F278</f>
        <v>x</v>
      </c>
      <c r="H278" s="127" t="s">
        <v>389</v>
      </c>
      <c r="I278" s="127" t="s">
        <v>404</v>
      </c>
      <c r="J278" s="138" t="s">
        <v>446</v>
      </c>
      <c r="K278" s="127" t="s">
        <v>447</v>
      </c>
      <c r="L278" s="30"/>
      <c r="M278" s="140" t="str">
        <f>$F278</f>
        <v>x</v>
      </c>
      <c r="N278" s="127" t="s">
        <v>389</v>
      </c>
      <c r="O278" s="127" t="s">
        <v>404</v>
      </c>
      <c r="P278" s="127" t="s">
        <v>446</v>
      </c>
      <c r="Q278" s="127" t="s">
        <v>447</v>
      </c>
      <c r="R278" s="30"/>
      <c r="S278" s="127" t="str">
        <f>$F278</f>
        <v>x</v>
      </c>
      <c r="T278" s="127" t="s">
        <v>389</v>
      </c>
      <c r="U278" s="127" t="s">
        <v>404</v>
      </c>
      <c r="V278" s="138" t="s">
        <v>446</v>
      </c>
      <c r="W278" s="127" t="s">
        <v>447</v>
      </c>
      <c r="X278" s="30"/>
      <c r="Y278" s="172" t="str">
        <f>$F278</f>
        <v>x</v>
      </c>
      <c r="Z278" s="167" t="s">
        <v>389</v>
      </c>
      <c r="AA278" s="167" t="s">
        <v>404</v>
      </c>
      <c r="AB278" s="167" t="s">
        <v>446</v>
      </c>
      <c r="AC278" s="167" t="s">
        <v>447</v>
      </c>
      <c r="AD278" s="30"/>
      <c r="AE278" s="172" t="str">
        <f>$F278</f>
        <v>x</v>
      </c>
      <c r="AF278" s="167" t="s">
        <v>389</v>
      </c>
      <c r="AG278" s="167" t="s">
        <v>404</v>
      </c>
      <c r="AH278" s="171" t="s">
        <v>446</v>
      </c>
      <c r="AI278" s="167" t="s">
        <v>447</v>
      </c>
      <c r="AJ278" s="30"/>
      <c r="AK278" s="172" t="str">
        <f>$F278</f>
        <v>x</v>
      </c>
      <c r="AL278" s="167" t="s">
        <v>389</v>
      </c>
      <c r="AM278" s="167" t="s">
        <v>404</v>
      </c>
      <c r="AN278" s="171" t="s">
        <v>446</v>
      </c>
      <c r="AO278" s="167" t="s">
        <v>447</v>
      </c>
    </row>
    <row r="279" spans="1:41" s="194" customFormat="1" x14ac:dyDescent="0.3">
      <c r="B279" s="3"/>
      <c r="D279" s="31" t="s">
        <v>601</v>
      </c>
      <c r="F279" s="139"/>
      <c r="G279" s="97">
        <f>'Data base'!S24</f>
        <v>0.10388002970251078</v>
      </c>
      <c r="H279" s="208" t="s">
        <v>640</v>
      </c>
      <c r="I279" s="208" t="s">
        <v>1058</v>
      </c>
      <c r="J279" s="208" t="s">
        <v>1057</v>
      </c>
      <c r="K279" s="171" t="s">
        <v>1054</v>
      </c>
      <c r="M279" s="97">
        <f>'Data base'!AB24</f>
        <v>0</v>
      </c>
      <c r="N279" s="208" t="s">
        <v>640</v>
      </c>
      <c r="O279" s="208" t="s">
        <v>1058</v>
      </c>
      <c r="P279" s="208" t="s">
        <v>1057</v>
      </c>
      <c r="Q279" s="208" t="s">
        <v>1054</v>
      </c>
      <c r="S279" s="97">
        <f>'Data base'!AK24</f>
        <v>0.44442593561933491</v>
      </c>
      <c r="T279" s="208" t="s">
        <v>640</v>
      </c>
      <c r="U279" s="208" t="s">
        <v>1058</v>
      </c>
      <c r="V279" s="194" t="s">
        <v>1056</v>
      </c>
      <c r="W279" s="171" t="s">
        <v>1054</v>
      </c>
      <c r="Y279" s="97">
        <f>'Data base'!AT24</f>
        <v>0</v>
      </c>
      <c r="Z279" s="208" t="s">
        <v>640</v>
      </c>
      <c r="AA279" s="208" t="s">
        <v>1058</v>
      </c>
      <c r="AB279" s="208" t="s">
        <v>1057</v>
      </c>
      <c r="AC279" s="208" t="s">
        <v>1054</v>
      </c>
      <c r="AE279" s="97">
        <f>'Data base'!BC24</f>
        <v>0</v>
      </c>
      <c r="AF279" s="208" t="s">
        <v>640</v>
      </c>
      <c r="AG279" s="208" t="s">
        <v>1058</v>
      </c>
      <c r="AH279" s="208" t="s">
        <v>1057</v>
      </c>
      <c r="AI279" s="171" t="s">
        <v>1054</v>
      </c>
      <c r="AK279" s="97">
        <f>'Data base'!BM24</f>
        <v>0.61839628687860182</v>
      </c>
      <c r="AL279" s="208" t="s">
        <v>640</v>
      </c>
      <c r="AM279" s="208" t="s">
        <v>1058</v>
      </c>
      <c r="AN279" s="171" t="s">
        <v>1055</v>
      </c>
      <c r="AO279" s="208" t="s">
        <v>1054</v>
      </c>
    </row>
    <row r="280" spans="1:41" x14ac:dyDescent="0.3">
      <c r="D280" s="31" t="s">
        <v>433</v>
      </c>
      <c r="E280" s="133" t="s">
        <v>441</v>
      </c>
      <c r="F280" s="139"/>
      <c r="G280" s="127" t="str">
        <f>'Data base'!K24</f>
        <v>RE</v>
      </c>
      <c r="H280" s="138" t="s">
        <v>442</v>
      </c>
      <c r="I280" s="127" t="s">
        <v>443</v>
      </c>
      <c r="J280" s="127" t="s">
        <v>444</v>
      </c>
      <c r="K280" s="127" t="s">
        <v>445</v>
      </c>
      <c r="L280" s="30"/>
      <c r="M280" s="172" t="str">
        <f>'Data base'!T24</f>
        <v>RE</v>
      </c>
      <c r="N280" s="171" t="s">
        <v>442</v>
      </c>
      <c r="O280" s="127" t="s">
        <v>443</v>
      </c>
      <c r="P280" s="127" t="s">
        <v>444</v>
      </c>
      <c r="Q280" s="127" t="s">
        <v>445</v>
      </c>
      <c r="R280" s="30"/>
      <c r="S280" s="127" t="str">
        <f>'Data base'!AC24</f>
        <v>VU</v>
      </c>
      <c r="T280" s="127" t="s">
        <v>442</v>
      </c>
      <c r="U280" s="138" t="s">
        <v>443</v>
      </c>
      <c r="V280" s="127" t="s">
        <v>444</v>
      </c>
      <c r="W280" s="127" t="s">
        <v>445</v>
      </c>
      <c r="X280" s="30"/>
      <c r="Y280" s="208">
        <f>'Data base'!AL24</f>
        <v>0</v>
      </c>
      <c r="Z280" s="167" t="s">
        <v>442</v>
      </c>
      <c r="AA280" s="167" t="s">
        <v>443</v>
      </c>
      <c r="AB280" s="167" t="s">
        <v>444</v>
      </c>
      <c r="AC280" s="167" t="s">
        <v>445</v>
      </c>
      <c r="AD280" s="30"/>
      <c r="AE280" s="208" t="str">
        <f>'Data base'!AU24</f>
        <v>1 ( E )</v>
      </c>
      <c r="AF280" s="171" t="s">
        <v>442</v>
      </c>
      <c r="AG280" s="167" t="s">
        <v>443</v>
      </c>
      <c r="AH280" s="167" t="s">
        <v>444</v>
      </c>
      <c r="AI280" s="167" t="s">
        <v>445</v>
      </c>
      <c r="AJ280" s="30"/>
      <c r="AK280" s="208" t="str">
        <f>'Data base'!BD24</f>
        <v>NT</v>
      </c>
      <c r="AL280" s="167" t="s">
        <v>442</v>
      </c>
      <c r="AM280" s="167" t="s">
        <v>443</v>
      </c>
      <c r="AN280" s="171" t="s">
        <v>444</v>
      </c>
      <c r="AO280" s="167" t="s">
        <v>445</v>
      </c>
    </row>
    <row r="281" spans="1:41" x14ac:dyDescent="0.3">
      <c r="D281" s="264" t="s">
        <v>434</v>
      </c>
      <c r="E281" s="30" t="s">
        <v>384</v>
      </c>
      <c r="F281" s="139"/>
      <c r="G281" s="97" t="str">
        <f>'Data base'!P24</f>
        <v>-</v>
      </c>
      <c r="H281" s="127" t="s">
        <v>389</v>
      </c>
      <c r="I281" s="127" t="s">
        <v>404</v>
      </c>
      <c r="J281" s="127" t="s">
        <v>287</v>
      </c>
      <c r="K281" s="127" t="s">
        <v>318</v>
      </c>
      <c r="L281" s="30"/>
      <c r="M281" s="218" t="str">
        <f>'Data base'!Y24</f>
        <v>-</v>
      </c>
      <c r="N281" s="127" t="s">
        <v>389</v>
      </c>
      <c r="O281" s="127" t="s">
        <v>404</v>
      </c>
      <c r="P281" s="127" t="s">
        <v>287</v>
      </c>
      <c r="Q281" s="127" t="s">
        <v>318</v>
      </c>
      <c r="R281" s="30"/>
      <c r="S281" s="125" t="str">
        <f>'Data base'!AH24</f>
        <v xml:space="preserve"> + (646 - 646)</v>
      </c>
      <c r="T281" s="127" t="s">
        <v>389</v>
      </c>
      <c r="U281" s="127" t="s">
        <v>404</v>
      </c>
      <c r="V281" s="127" t="s">
        <v>287</v>
      </c>
      <c r="W281" s="138" t="s">
        <v>318</v>
      </c>
      <c r="X281" s="30"/>
      <c r="Y281" s="99" t="str">
        <f>'Data base'!AQ24</f>
        <v>-</v>
      </c>
      <c r="Z281" s="167" t="s">
        <v>389</v>
      </c>
      <c r="AA281" s="167" t="s">
        <v>404</v>
      </c>
      <c r="AB281" s="167" t="s">
        <v>287</v>
      </c>
      <c r="AC281" s="167" t="s">
        <v>318</v>
      </c>
      <c r="AD281" s="30"/>
      <c r="AE281" s="208" t="str">
        <f>'Data base'!AZ24</f>
        <v xml:space="preserve"> + ( - 400)</v>
      </c>
      <c r="AF281" s="167" t="s">
        <v>389</v>
      </c>
      <c r="AG281" s="167" t="s">
        <v>404</v>
      </c>
      <c r="AH281" s="167" t="s">
        <v>287</v>
      </c>
      <c r="AI281" s="171" t="s">
        <v>318</v>
      </c>
      <c r="AJ281" s="30"/>
      <c r="AK281" s="221" t="str">
        <f>'Data base'!BJ24</f>
        <v xml:space="preserve"> + (3,000 - 3,500)</v>
      </c>
      <c r="AL281" s="167" t="s">
        <v>389</v>
      </c>
      <c r="AM281" s="167" t="s">
        <v>404</v>
      </c>
      <c r="AN281" s="167" t="s">
        <v>287</v>
      </c>
      <c r="AO281" s="171" t="s">
        <v>318</v>
      </c>
    </row>
    <row r="282" spans="1:41" x14ac:dyDescent="0.3">
      <c r="D282" s="264"/>
      <c r="E282" s="30" t="s">
        <v>383</v>
      </c>
      <c r="F282" s="139"/>
      <c r="G282" s="40" t="str">
        <f>'Data base'!O24</f>
        <v>+ (100 - 1,000)</v>
      </c>
      <c r="H282" s="134"/>
      <c r="I282" s="127" t="s">
        <v>389</v>
      </c>
      <c r="J282" s="127" t="s">
        <v>287</v>
      </c>
      <c r="K282" s="138" t="s">
        <v>318</v>
      </c>
      <c r="L282" s="30"/>
      <c r="M282" s="158" t="str">
        <f>'Data base'!X24</f>
        <v>-</v>
      </c>
      <c r="N282" s="134"/>
      <c r="O282" s="127" t="s">
        <v>389</v>
      </c>
      <c r="P282" s="127" t="s">
        <v>287</v>
      </c>
      <c r="Q282" s="127" t="s">
        <v>318</v>
      </c>
      <c r="R282" s="30"/>
      <c r="S282" s="125" t="str">
        <f>'Data base'!AG24</f>
        <v xml:space="preserve"> + (63 - 63)</v>
      </c>
      <c r="T282" s="134"/>
      <c r="U282" s="127" t="s">
        <v>389</v>
      </c>
      <c r="V282" s="127" t="s">
        <v>287</v>
      </c>
      <c r="W282" s="138" t="s">
        <v>318</v>
      </c>
      <c r="X282" s="30"/>
      <c r="Y282" s="99" t="str">
        <f>'Data base'!AP24</f>
        <v>-</v>
      </c>
      <c r="Z282" s="169"/>
      <c r="AA282" s="167" t="s">
        <v>389</v>
      </c>
      <c r="AB282" s="167" t="s">
        <v>287</v>
      </c>
      <c r="AC282" s="167" t="s">
        <v>318</v>
      </c>
      <c r="AD282" s="30"/>
      <c r="AE282" s="208">
        <f>'Data base'!AY24</f>
        <v>0</v>
      </c>
      <c r="AF282" s="169"/>
      <c r="AG282" s="167" t="s">
        <v>389</v>
      </c>
      <c r="AH282" s="171" t="s">
        <v>287</v>
      </c>
      <c r="AI282" s="167" t="s">
        <v>318</v>
      </c>
      <c r="AJ282" s="30"/>
      <c r="AK282" s="221" t="str">
        <f>'Data base'!BI24</f>
        <v xml:space="preserve"> + (150 - 250)</v>
      </c>
      <c r="AL282" s="169"/>
      <c r="AM282" s="167" t="s">
        <v>389</v>
      </c>
      <c r="AN282" s="167" t="s">
        <v>287</v>
      </c>
      <c r="AO282" s="171" t="s">
        <v>318</v>
      </c>
    </row>
    <row r="283" spans="1:41" x14ac:dyDescent="0.3">
      <c r="D283" s="30" t="s">
        <v>436</v>
      </c>
      <c r="E283" s="30"/>
      <c r="F283" s="139"/>
      <c r="G283" s="97">
        <f>'Data base'!N24</f>
        <v>10</v>
      </c>
      <c r="H283" s="171" t="s">
        <v>1040</v>
      </c>
      <c r="I283" s="127" t="s">
        <v>449</v>
      </c>
      <c r="J283" s="127" t="s">
        <v>450</v>
      </c>
      <c r="K283" s="127" t="s">
        <v>493</v>
      </c>
      <c r="L283" s="30"/>
      <c r="M283" s="158" t="e">
        <f>'Data base'!W24</f>
        <v>#DIV/0!</v>
      </c>
      <c r="N283" s="127" t="s">
        <v>448</v>
      </c>
      <c r="O283" s="127" t="s">
        <v>449</v>
      </c>
      <c r="P283" s="127" t="s">
        <v>450</v>
      </c>
      <c r="Q283" s="127" t="s">
        <v>493</v>
      </c>
      <c r="R283" s="30"/>
      <c r="S283" s="98">
        <f>'Data base'!AF24</f>
        <v>1.5463917525773196</v>
      </c>
      <c r="T283" s="171" t="s">
        <v>1040</v>
      </c>
      <c r="U283" s="127" t="s">
        <v>449</v>
      </c>
      <c r="V283" s="127" t="s">
        <v>450</v>
      </c>
      <c r="W283" s="127" t="s">
        <v>493</v>
      </c>
      <c r="X283" s="30"/>
      <c r="Y283" s="98" t="e">
        <f>'Data base'!AO24</f>
        <v>#DIV/0!</v>
      </c>
      <c r="Z283" s="167" t="s">
        <v>448</v>
      </c>
      <c r="AA283" s="167" t="s">
        <v>449</v>
      </c>
      <c r="AB283" s="167" t="s">
        <v>450</v>
      </c>
      <c r="AC283" s="167" t="s">
        <v>493</v>
      </c>
      <c r="AD283" s="30"/>
      <c r="AE283" s="97">
        <f>'Data base'!AX24</f>
        <v>60</v>
      </c>
      <c r="AF283" s="171" t="s">
        <v>1040</v>
      </c>
      <c r="AG283" s="167" t="s">
        <v>449</v>
      </c>
      <c r="AH283" s="167" t="s">
        <v>450</v>
      </c>
      <c r="AI283" s="167" t="s">
        <v>493</v>
      </c>
      <c r="AJ283" s="30"/>
      <c r="AK283" s="97">
        <f>'Data base'!BH24</f>
        <v>1.3333333333333333</v>
      </c>
      <c r="AL283" s="171" t="s">
        <v>1040</v>
      </c>
      <c r="AM283" s="167" t="s">
        <v>449</v>
      </c>
      <c r="AN283" s="167" t="s">
        <v>450</v>
      </c>
      <c r="AO283" s="167" t="s">
        <v>493</v>
      </c>
    </row>
    <row r="284" spans="1:41" x14ac:dyDescent="0.3">
      <c r="D284" s="30" t="s">
        <v>437</v>
      </c>
      <c r="E284" s="30"/>
      <c r="F284" s="140">
        <f>'Data base'!E24</f>
        <v>5</v>
      </c>
      <c r="G284" s="127">
        <f>$F284</f>
        <v>5</v>
      </c>
      <c r="H284" s="127" t="s">
        <v>451</v>
      </c>
      <c r="I284" s="171" t="s">
        <v>548</v>
      </c>
      <c r="J284" s="135" t="s">
        <v>453</v>
      </c>
      <c r="K284" s="127" t="s">
        <v>370</v>
      </c>
      <c r="L284" s="30"/>
      <c r="M284" s="172">
        <f>$F284</f>
        <v>5</v>
      </c>
      <c r="N284" s="127" t="s">
        <v>451</v>
      </c>
      <c r="O284" s="171" t="s">
        <v>548</v>
      </c>
      <c r="P284" s="135" t="s">
        <v>453</v>
      </c>
      <c r="Q284" s="127" t="s">
        <v>370</v>
      </c>
      <c r="R284" s="30"/>
      <c r="S284" s="127">
        <f>$F284</f>
        <v>5</v>
      </c>
      <c r="T284" s="127" t="s">
        <v>451</v>
      </c>
      <c r="U284" s="171" t="s">
        <v>548</v>
      </c>
      <c r="V284" s="135" t="s">
        <v>453</v>
      </c>
      <c r="W284" s="127" t="s">
        <v>370</v>
      </c>
      <c r="X284" s="30"/>
      <c r="Y284" s="208">
        <f>$F284</f>
        <v>5</v>
      </c>
      <c r="Z284" s="167" t="s">
        <v>451</v>
      </c>
      <c r="AA284" s="171" t="s">
        <v>548</v>
      </c>
      <c r="AB284" s="170" t="s">
        <v>453</v>
      </c>
      <c r="AC284" s="167" t="s">
        <v>370</v>
      </c>
      <c r="AD284" s="30"/>
      <c r="AE284" s="208">
        <f>$F284</f>
        <v>5</v>
      </c>
      <c r="AF284" s="167" t="s">
        <v>451</v>
      </c>
      <c r="AG284" s="171" t="s">
        <v>548</v>
      </c>
      <c r="AH284" s="170" t="s">
        <v>453</v>
      </c>
      <c r="AI284" s="167" t="s">
        <v>370</v>
      </c>
      <c r="AJ284" s="30"/>
      <c r="AK284" s="208">
        <f>$F284</f>
        <v>5</v>
      </c>
      <c r="AL284" s="167" t="s">
        <v>451</v>
      </c>
      <c r="AM284" s="171" t="s">
        <v>548</v>
      </c>
      <c r="AN284" s="170" t="s">
        <v>453</v>
      </c>
      <c r="AO284" s="167" t="s">
        <v>370</v>
      </c>
    </row>
    <row r="285" spans="1:41" x14ac:dyDescent="0.3">
      <c r="D285" s="30" t="s">
        <v>561</v>
      </c>
      <c r="E285" s="30"/>
      <c r="F285" s="139"/>
      <c r="G285" s="127">
        <f>'Data base'!L24</f>
        <v>4</v>
      </c>
      <c r="H285" s="127"/>
      <c r="I285" s="127"/>
      <c r="J285" s="135"/>
      <c r="K285" s="127"/>
      <c r="L285" s="194"/>
      <c r="M285" s="172">
        <f>'Data base'!U24</f>
        <v>0</v>
      </c>
      <c r="N285" s="127"/>
      <c r="O285" s="127"/>
      <c r="P285" s="135"/>
      <c r="Q285" s="127"/>
      <c r="R285" s="30"/>
      <c r="S285" s="127">
        <f>'Data base'!AD24</f>
        <v>194</v>
      </c>
      <c r="T285" s="127"/>
      <c r="U285" s="127"/>
      <c r="V285" s="135"/>
      <c r="W285" s="127"/>
      <c r="X285" s="30"/>
      <c r="Y285" s="208">
        <f>'Data base'!AM24</f>
        <v>0</v>
      </c>
      <c r="Z285" s="30"/>
      <c r="AA285" s="30"/>
      <c r="AB285" s="30"/>
      <c r="AC285" s="30"/>
      <c r="AD285" s="30"/>
      <c r="AE285" s="208">
        <f>'Data base'!AV24</f>
        <v>1</v>
      </c>
      <c r="AF285" s="30"/>
      <c r="AG285" s="30"/>
      <c r="AH285" s="30"/>
      <c r="AI285" s="30"/>
      <c r="AJ285" s="30"/>
      <c r="AK285" s="208">
        <f>'Data base'!BF24</f>
        <v>300</v>
      </c>
      <c r="AL285" s="30"/>
      <c r="AM285" s="30"/>
      <c r="AN285" s="30"/>
      <c r="AO285" s="30"/>
    </row>
    <row r="286" spans="1:41" x14ac:dyDescent="0.3">
      <c r="D286" s="30" t="s">
        <v>1039</v>
      </c>
      <c r="E286" s="30"/>
      <c r="F286" s="139"/>
      <c r="G286" s="125" t="str">
        <f>Protection!E24</f>
        <v>Breeding</v>
      </c>
      <c r="H286" s="30"/>
      <c r="I286" s="30"/>
      <c r="J286" s="30"/>
      <c r="K286" s="30"/>
      <c r="L286" s="30"/>
      <c r="M286" s="172">
        <f>Protection!F24</f>
        <v>0</v>
      </c>
      <c r="N286" s="30"/>
      <c r="O286" s="30"/>
      <c r="P286" s="30"/>
      <c r="Q286" s="30"/>
      <c r="R286" s="30"/>
      <c r="S286" s="225">
        <f>Protection!G24</f>
        <v>0</v>
      </c>
      <c r="T286" s="30"/>
      <c r="U286" s="30"/>
      <c r="V286" s="30"/>
      <c r="W286" s="30"/>
      <c r="X286" s="30"/>
      <c r="Y286" s="229" t="str">
        <f>Protection!H24</f>
        <v>All year (if micro-res.)</v>
      </c>
      <c r="Z286" s="30"/>
      <c r="AA286" s="30"/>
      <c r="AB286" s="30"/>
      <c r="AC286" s="30"/>
      <c r="AD286" s="30"/>
      <c r="AE286" s="208">
        <f>Protection!I24</f>
        <v>0</v>
      </c>
      <c r="AF286" s="30"/>
      <c r="AG286" s="30"/>
      <c r="AH286" s="30"/>
      <c r="AI286" s="30"/>
      <c r="AJ286" s="30"/>
      <c r="AK286" s="208" t="str">
        <f>Protection!J24</f>
        <v>Yes</v>
      </c>
      <c r="AL286" s="30"/>
      <c r="AM286" s="30"/>
      <c r="AN286" s="30"/>
      <c r="AO286" s="30"/>
    </row>
    <row r="287" spans="1:41" x14ac:dyDescent="0.3">
      <c r="D287" s="30" t="s">
        <v>1038</v>
      </c>
      <c r="E287" s="30"/>
      <c r="F287" s="139"/>
      <c r="G287" s="125" t="str">
        <f>Protection!K24</f>
        <v>none</v>
      </c>
      <c r="H287" s="30"/>
      <c r="I287" s="30"/>
      <c r="J287" s="30"/>
      <c r="K287" s="30"/>
      <c r="L287" s="30"/>
      <c r="M287" s="205" t="str">
        <f>Protection!L24</f>
        <v>Protected areas**</v>
      </c>
      <c r="N287" s="30"/>
      <c r="O287" s="30"/>
      <c r="P287" s="30"/>
      <c r="Q287" s="30"/>
      <c r="R287" s="30"/>
      <c r="S287" s="225" t="str">
        <f>Protection!M24</f>
        <v>x</v>
      </c>
      <c r="T287" s="30"/>
      <c r="U287" s="30"/>
      <c r="V287" s="30"/>
      <c r="W287" s="30"/>
      <c r="X287" s="30"/>
      <c r="Y287" s="229" t="str">
        <f>Protection!N24</f>
        <v>Microreserve</v>
      </c>
      <c r="Z287" s="30"/>
      <c r="AA287" s="30"/>
      <c r="AB287" s="30"/>
      <c r="AC287" s="30"/>
      <c r="AD287" s="30"/>
      <c r="AE287" s="208">
        <f>Protection!O24</f>
        <v>0</v>
      </c>
      <c r="AF287" s="30"/>
      <c r="AG287" s="30"/>
      <c r="AH287" s="30"/>
      <c r="AI287" s="30"/>
      <c r="AJ287" s="30"/>
      <c r="AK287" s="225">
        <f>Protection!P24</f>
        <v>300</v>
      </c>
      <c r="AL287" s="30"/>
      <c r="AM287" s="30"/>
      <c r="AN287" s="30"/>
      <c r="AO287" s="30"/>
    </row>
    <row r="289" spans="1:47" x14ac:dyDescent="0.3">
      <c r="A289" s="194">
        <v>25</v>
      </c>
      <c r="B289" s="39" t="str">
        <f>'Data base'!C25</f>
        <v>Bonasa bonasia</v>
      </c>
      <c r="C289" s="29" t="str">
        <f>'Data base'!D25</f>
        <v>Nothern Hazel-Grouse</v>
      </c>
      <c r="D289" s="65" t="s">
        <v>438</v>
      </c>
      <c r="E289" s="65"/>
      <c r="F289" s="131"/>
      <c r="G289" s="138" t="s">
        <v>456</v>
      </c>
      <c r="H289" s="131" t="s">
        <v>439</v>
      </c>
      <c r="I289" s="131" t="s">
        <v>381</v>
      </c>
      <c r="J289" s="131" t="s">
        <v>861</v>
      </c>
      <c r="K289" s="131" t="s">
        <v>860</v>
      </c>
      <c r="L289" s="30"/>
      <c r="N289" s="131" t="s">
        <v>439</v>
      </c>
      <c r="O289" s="131" t="s">
        <v>381</v>
      </c>
      <c r="P289" s="131" t="s">
        <v>861</v>
      </c>
      <c r="Q289" s="131" t="s">
        <v>860</v>
      </c>
      <c r="R289" s="30"/>
      <c r="S289" s="30"/>
      <c r="T289" s="131" t="s">
        <v>439</v>
      </c>
      <c r="U289" s="131" t="s">
        <v>381</v>
      </c>
      <c r="V289" s="131" t="s">
        <v>861</v>
      </c>
      <c r="W289" s="131" t="s">
        <v>860</v>
      </c>
      <c r="X289" s="30"/>
      <c r="Y289" s="30"/>
      <c r="Z289" s="131" t="s">
        <v>439</v>
      </c>
      <c r="AA289" s="131" t="s">
        <v>381</v>
      </c>
      <c r="AB289" s="131" t="s">
        <v>861</v>
      </c>
      <c r="AC289" s="131" t="s">
        <v>860</v>
      </c>
      <c r="AD289" s="30"/>
      <c r="AE289" s="30"/>
      <c r="AF289" s="131" t="s">
        <v>439</v>
      </c>
      <c r="AG289" s="131" t="s">
        <v>381</v>
      </c>
      <c r="AH289" s="131" t="s">
        <v>861</v>
      </c>
      <c r="AI289" s="131" t="s">
        <v>860</v>
      </c>
      <c r="AJ289" s="30"/>
      <c r="AK289" s="30"/>
      <c r="AL289" s="131" t="s">
        <v>439</v>
      </c>
      <c r="AM289" s="131" t="s">
        <v>381</v>
      </c>
      <c r="AN289" s="131" t="s">
        <v>861</v>
      </c>
      <c r="AO289" s="131" t="s">
        <v>860</v>
      </c>
    </row>
    <row r="290" spans="1:47" x14ac:dyDescent="0.3">
      <c r="D290" s="130" t="s">
        <v>432</v>
      </c>
      <c r="E290" s="130"/>
      <c r="F290" s="141">
        <f>'Data base'!G25</f>
        <v>0</v>
      </c>
      <c r="G290" s="127">
        <f>$F290</f>
        <v>0</v>
      </c>
      <c r="H290" s="132">
        <v>1</v>
      </c>
      <c r="I290" s="132">
        <v>2</v>
      </c>
      <c r="J290" s="132">
        <v>3</v>
      </c>
      <c r="K290" s="173" t="s">
        <v>440</v>
      </c>
      <c r="L290" s="30"/>
      <c r="M290" s="167">
        <f>$F290</f>
        <v>0</v>
      </c>
      <c r="N290" s="168">
        <v>1</v>
      </c>
      <c r="O290" s="168">
        <v>2</v>
      </c>
      <c r="P290" s="168">
        <v>3</v>
      </c>
      <c r="Q290" s="173" t="s">
        <v>440</v>
      </c>
      <c r="R290" s="30"/>
      <c r="S290" s="127">
        <f>$F290</f>
        <v>0</v>
      </c>
      <c r="T290" s="132">
        <v>1</v>
      </c>
      <c r="U290" s="132">
        <v>2</v>
      </c>
      <c r="V290" s="132">
        <v>3</v>
      </c>
      <c r="W290" s="142" t="s">
        <v>440</v>
      </c>
      <c r="X290" s="30"/>
      <c r="Y290" s="167">
        <f>$F290</f>
        <v>0</v>
      </c>
      <c r="Z290" s="168">
        <v>1</v>
      </c>
      <c r="AA290" s="168">
        <v>2</v>
      </c>
      <c r="AB290" s="168">
        <v>3</v>
      </c>
      <c r="AC290" s="173" t="s">
        <v>440</v>
      </c>
      <c r="AD290" s="30"/>
      <c r="AE290" s="167">
        <f>$F290</f>
        <v>0</v>
      </c>
      <c r="AF290" s="168">
        <v>1</v>
      </c>
      <c r="AG290" s="168">
        <v>2</v>
      </c>
      <c r="AH290" s="168">
        <v>3</v>
      </c>
      <c r="AI290" s="173" t="s">
        <v>440</v>
      </c>
      <c r="AJ290" s="30"/>
      <c r="AK290" s="167">
        <f>$F290</f>
        <v>0</v>
      </c>
      <c r="AL290" s="168">
        <v>1</v>
      </c>
      <c r="AM290" s="168">
        <v>2</v>
      </c>
      <c r="AN290" s="168">
        <v>3</v>
      </c>
      <c r="AO290" s="173" t="s">
        <v>440</v>
      </c>
    </row>
    <row r="291" spans="1:47" x14ac:dyDescent="0.3">
      <c r="D291" s="31" t="s">
        <v>435</v>
      </c>
      <c r="E291" s="30"/>
      <c r="F291" s="140" t="str">
        <f>'Data base'!J25</f>
        <v>x</v>
      </c>
      <c r="G291" s="127" t="str">
        <f>$F291</f>
        <v>x</v>
      </c>
      <c r="H291" s="127" t="s">
        <v>389</v>
      </c>
      <c r="I291" s="127" t="s">
        <v>404</v>
      </c>
      <c r="J291" s="127" t="s">
        <v>446</v>
      </c>
      <c r="K291" s="127" t="s">
        <v>447</v>
      </c>
      <c r="L291" s="30"/>
      <c r="M291" s="167" t="str">
        <f>$F291</f>
        <v>x</v>
      </c>
      <c r="N291" s="194" t="s">
        <v>389</v>
      </c>
      <c r="O291" s="171" t="s">
        <v>404</v>
      </c>
      <c r="P291" s="167" t="s">
        <v>446</v>
      </c>
      <c r="Q291" s="167" t="s">
        <v>447</v>
      </c>
      <c r="R291" s="30"/>
      <c r="S291" s="127" t="str">
        <f>$F291</f>
        <v>x</v>
      </c>
      <c r="T291" s="127" t="s">
        <v>389</v>
      </c>
      <c r="U291" s="127" t="s">
        <v>404</v>
      </c>
      <c r="V291" s="138" t="s">
        <v>446</v>
      </c>
      <c r="W291" s="127" t="s">
        <v>447</v>
      </c>
      <c r="X291" s="30"/>
      <c r="Y291" s="167" t="str">
        <f>$F291</f>
        <v>x</v>
      </c>
      <c r="Z291" s="167" t="s">
        <v>389</v>
      </c>
      <c r="AA291" s="167" t="s">
        <v>404</v>
      </c>
      <c r="AB291" s="171" t="s">
        <v>446</v>
      </c>
      <c r="AC291" s="167" t="s">
        <v>447</v>
      </c>
      <c r="AD291" s="30"/>
      <c r="AE291" s="167" t="str">
        <f>$F291</f>
        <v>x</v>
      </c>
      <c r="AF291" s="167" t="s">
        <v>389</v>
      </c>
      <c r="AG291" s="167" t="s">
        <v>404</v>
      </c>
      <c r="AH291" s="171" t="s">
        <v>446</v>
      </c>
      <c r="AI291" s="167" t="s">
        <v>447</v>
      </c>
      <c r="AJ291" s="30"/>
      <c r="AK291" s="167" t="str">
        <f>$F291</f>
        <v>x</v>
      </c>
      <c r="AL291" s="167" t="s">
        <v>389</v>
      </c>
      <c r="AM291" s="167" t="s">
        <v>404</v>
      </c>
      <c r="AN291" s="167" t="s">
        <v>446</v>
      </c>
      <c r="AO291" s="167" t="s">
        <v>447</v>
      </c>
    </row>
    <row r="292" spans="1:47" s="194" customFormat="1" x14ac:dyDescent="0.3">
      <c r="B292" s="3"/>
      <c r="D292" s="31" t="s">
        <v>601</v>
      </c>
      <c r="F292" s="139"/>
      <c r="G292" s="97">
        <f>'Data base'!S25</f>
        <v>0</v>
      </c>
      <c r="H292" s="208" t="s">
        <v>640</v>
      </c>
      <c r="I292" s="208" t="s">
        <v>1058</v>
      </c>
      <c r="J292" s="208" t="s">
        <v>1057</v>
      </c>
      <c r="K292" s="208" t="s">
        <v>1054</v>
      </c>
      <c r="M292" s="97">
        <f>'Data base'!AB25</f>
        <v>5.4727308746794012</v>
      </c>
      <c r="N292" s="171" t="s">
        <v>1044</v>
      </c>
      <c r="O292" s="208" t="s">
        <v>1058</v>
      </c>
      <c r="P292" s="208" t="s">
        <v>1057</v>
      </c>
      <c r="Q292" s="208" t="s">
        <v>1054</v>
      </c>
      <c r="S292" s="97">
        <f>'Data base'!AK25</f>
        <v>8.3656646704815998</v>
      </c>
      <c r="T292" s="171" t="s">
        <v>1044</v>
      </c>
      <c r="U292" s="208" t="s">
        <v>1058</v>
      </c>
      <c r="V292" s="208" t="s">
        <v>1057</v>
      </c>
      <c r="W292" s="208" t="s">
        <v>1054</v>
      </c>
      <c r="Y292" s="97">
        <f>'Data base'!AT25</f>
        <v>2.3267182956850241</v>
      </c>
      <c r="Z292" s="171" t="s">
        <v>1044</v>
      </c>
      <c r="AA292" s="208" t="s">
        <v>1058</v>
      </c>
      <c r="AB292" s="208" t="s">
        <v>1057</v>
      </c>
      <c r="AC292" s="208" t="s">
        <v>1054</v>
      </c>
      <c r="AE292" s="97">
        <f>'Data base'!BC25</f>
        <v>1.1506922511485451</v>
      </c>
      <c r="AF292" s="208" t="s">
        <v>640</v>
      </c>
      <c r="AG292" s="171" t="s">
        <v>1059</v>
      </c>
      <c r="AH292" s="208" t="s">
        <v>1057</v>
      </c>
      <c r="AI292" s="208" t="s">
        <v>1054</v>
      </c>
      <c r="AK292" s="97">
        <f>'Data base'!BM25</f>
        <v>1.5116353679254713</v>
      </c>
      <c r="AL292" s="208" t="s">
        <v>640</v>
      </c>
      <c r="AM292" s="171" t="s">
        <v>1059</v>
      </c>
      <c r="AN292" s="208" t="s">
        <v>1057</v>
      </c>
      <c r="AO292" s="208" t="s">
        <v>1054</v>
      </c>
    </row>
    <row r="293" spans="1:47" x14ac:dyDescent="0.3">
      <c r="D293" s="31" t="s">
        <v>433</v>
      </c>
      <c r="E293" s="133" t="s">
        <v>441</v>
      </c>
      <c r="F293" s="139"/>
      <c r="H293" s="127" t="s">
        <v>442</v>
      </c>
      <c r="I293" s="127" t="s">
        <v>443</v>
      </c>
      <c r="J293" s="127" t="s">
        <v>444</v>
      </c>
      <c r="K293" s="127" t="s">
        <v>445</v>
      </c>
      <c r="L293" s="30"/>
      <c r="M293" s="172" t="str">
        <f>'Data base'!T25</f>
        <v>LC</v>
      </c>
      <c r="N293" s="167" t="s">
        <v>442</v>
      </c>
      <c r="O293" s="167" t="s">
        <v>443</v>
      </c>
      <c r="P293" s="167" t="s">
        <v>444</v>
      </c>
      <c r="Q293" s="171" t="s">
        <v>445</v>
      </c>
      <c r="R293" s="30"/>
      <c r="S293" s="127" t="str">
        <f>'Data base'!AC25</f>
        <v>-</v>
      </c>
      <c r="T293" s="127" t="s">
        <v>442</v>
      </c>
      <c r="U293" s="127" t="s">
        <v>443</v>
      </c>
      <c r="V293" s="127" t="s">
        <v>444</v>
      </c>
      <c r="W293" s="138" t="s">
        <v>445</v>
      </c>
      <c r="X293" s="30"/>
      <c r="Y293" s="208" t="str">
        <f>'Data base'!AL25</f>
        <v>-</v>
      </c>
      <c r="Z293" s="167" t="s">
        <v>442</v>
      </c>
      <c r="AA293" s="167" t="s">
        <v>443</v>
      </c>
      <c r="AB293" s="167" t="s">
        <v>444</v>
      </c>
      <c r="AC293" s="171" t="s">
        <v>445</v>
      </c>
      <c r="AD293" s="30"/>
      <c r="AE293" s="208" t="str">
        <f>'Data base'!AU25</f>
        <v>-</v>
      </c>
      <c r="AF293" s="167" t="s">
        <v>442</v>
      </c>
      <c r="AG293" s="167" t="s">
        <v>443</v>
      </c>
      <c r="AH293" s="167" t="s">
        <v>444</v>
      </c>
      <c r="AI293" s="171" t="s">
        <v>445</v>
      </c>
      <c r="AJ293" s="30"/>
      <c r="AK293" s="208" t="str">
        <f>'Data base'!BD25</f>
        <v>-</v>
      </c>
      <c r="AL293" s="167" t="s">
        <v>442</v>
      </c>
      <c r="AM293" s="167" t="s">
        <v>443</v>
      </c>
      <c r="AN293" s="167" t="s">
        <v>444</v>
      </c>
      <c r="AO293" s="171" t="s">
        <v>445</v>
      </c>
    </row>
    <row r="294" spans="1:47" x14ac:dyDescent="0.3">
      <c r="D294" s="264" t="s">
        <v>434</v>
      </c>
      <c r="E294" s="30" t="s">
        <v>384</v>
      </c>
      <c r="F294" s="139"/>
      <c r="H294" s="127" t="s">
        <v>389</v>
      </c>
      <c r="I294" s="127" t="s">
        <v>404</v>
      </c>
      <c r="J294" s="127" t="s">
        <v>287</v>
      </c>
      <c r="K294" s="127" t="s">
        <v>318</v>
      </c>
      <c r="L294" s="30"/>
      <c r="M294" s="218" t="str">
        <f>'Data base'!Y25</f>
        <v>- (50 - 70)</v>
      </c>
      <c r="N294" s="167" t="s">
        <v>389</v>
      </c>
      <c r="O294" s="171" t="s">
        <v>404</v>
      </c>
      <c r="P294" s="167" t="s">
        <v>287</v>
      </c>
      <c r="Q294" s="167" t="s">
        <v>318</v>
      </c>
      <c r="R294" s="30"/>
      <c r="S294" s="127">
        <f>'Data base'!AH25</f>
        <v>0</v>
      </c>
      <c r="T294" s="127" t="s">
        <v>389</v>
      </c>
      <c r="U294" s="127" t="s">
        <v>404</v>
      </c>
      <c r="V294" s="138" t="s">
        <v>287</v>
      </c>
      <c r="W294" s="127" t="s">
        <v>318</v>
      </c>
      <c r="X294" s="30"/>
      <c r="Y294" s="221" t="str">
        <f>'Data base'!AQ25</f>
        <v xml:space="preserve"> + (207 - 972)</v>
      </c>
      <c r="Z294" s="167" t="s">
        <v>389</v>
      </c>
      <c r="AA294" s="167" t="s">
        <v>404</v>
      </c>
      <c r="AB294" s="167" t="s">
        <v>287</v>
      </c>
      <c r="AC294" s="171" t="s">
        <v>318</v>
      </c>
      <c r="AD294" s="30"/>
      <c r="AE294" s="208">
        <f>'Data base'!AZ25</f>
        <v>0</v>
      </c>
      <c r="AF294" s="167" t="s">
        <v>389</v>
      </c>
      <c r="AG294" s="167" t="s">
        <v>404</v>
      </c>
      <c r="AH294" s="171" t="s">
        <v>287</v>
      </c>
      <c r="AI294" s="167" t="s">
        <v>318</v>
      </c>
      <c r="AJ294" s="30"/>
      <c r="AK294" s="99">
        <f>'Data base'!BJ25</f>
        <v>0</v>
      </c>
      <c r="AL294" s="167" t="s">
        <v>389</v>
      </c>
      <c r="AM294" s="167" t="s">
        <v>404</v>
      </c>
      <c r="AN294" s="171" t="s">
        <v>287</v>
      </c>
      <c r="AO294" s="167" t="s">
        <v>318</v>
      </c>
    </row>
    <row r="295" spans="1:47" x14ac:dyDescent="0.3">
      <c r="D295" s="264"/>
      <c r="E295" s="30" t="s">
        <v>383</v>
      </c>
      <c r="F295" s="139"/>
      <c r="H295" s="134"/>
      <c r="I295" s="127" t="s">
        <v>389</v>
      </c>
      <c r="J295" s="127" t="s">
        <v>287</v>
      </c>
      <c r="K295" s="127" t="s">
        <v>318</v>
      </c>
      <c r="L295" s="30"/>
      <c r="M295" s="218">
        <f>'Data base'!X25</f>
        <v>0</v>
      </c>
      <c r="N295" s="169"/>
      <c r="O295" s="167" t="s">
        <v>389</v>
      </c>
      <c r="P295" s="171" t="s">
        <v>287</v>
      </c>
      <c r="Q295" s="167" t="s">
        <v>318</v>
      </c>
      <c r="R295" s="30"/>
      <c r="S295" s="127" t="str">
        <f>'Data base'!AG25</f>
        <v>+ (3 - 14)</v>
      </c>
      <c r="T295" s="134"/>
      <c r="U295" s="127" t="s">
        <v>389</v>
      </c>
      <c r="V295" s="127" t="s">
        <v>287</v>
      </c>
      <c r="W295" s="138" t="s">
        <v>318</v>
      </c>
      <c r="X295" s="30"/>
      <c r="Y295" s="221" t="str">
        <f>'Data base'!AP25</f>
        <v>- (59 - 99)</v>
      </c>
      <c r="Z295" s="169"/>
      <c r="AA295" s="171" t="s">
        <v>389</v>
      </c>
      <c r="AB295" s="167" t="s">
        <v>287</v>
      </c>
      <c r="AC295" s="167" t="s">
        <v>318</v>
      </c>
      <c r="AD295" s="30"/>
      <c r="AE295" s="208">
        <f>'Data base'!AY25</f>
        <v>0</v>
      </c>
      <c r="AF295" s="169"/>
      <c r="AG295" s="167" t="s">
        <v>389</v>
      </c>
      <c r="AH295" s="171" t="s">
        <v>287</v>
      </c>
      <c r="AI295" s="167" t="s">
        <v>318</v>
      </c>
      <c r="AJ295" s="30"/>
      <c r="AK295" s="99">
        <f>'Data base'!BI25</f>
        <v>0</v>
      </c>
      <c r="AL295" s="169"/>
      <c r="AM295" s="167" t="s">
        <v>389</v>
      </c>
      <c r="AN295" s="171" t="s">
        <v>287</v>
      </c>
      <c r="AO295" s="167" t="s">
        <v>318</v>
      </c>
    </row>
    <row r="296" spans="1:47" x14ac:dyDescent="0.3">
      <c r="D296" s="30" t="s">
        <v>436</v>
      </c>
      <c r="E296" s="30"/>
      <c r="F296" s="139"/>
      <c r="H296" s="127" t="s">
        <v>448</v>
      </c>
      <c r="I296" s="127" t="s">
        <v>449</v>
      </c>
      <c r="J296" s="127" t="s">
        <v>450</v>
      </c>
      <c r="K296" s="127" t="s">
        <v>493</v>
      </c>
      <c r="L296" s="30"/>
      <c r="M296" s="217">
        <f>'Data base'!W25</f>
        <v>1.3333333333333333E-3</v>
      </c>
      <c r="N296" s="167" t="s">
        <v>448</v>
      </c>
      <c r="O296" s="167" t="s">
        <v>449</v>
      </c>
      <c r="P296" s="167" t="s">
        <v>450</v>
      </c>
      <c r="Q296" s="171" t="s">
        <v>493</v>
      </c>
      <c r="R296" s="30"/>
      <c r="S296" s="100">
        <f>'Data base'!AF25</f>
        <v>6.382978723404255E-4</v>
      </c>
      <c r="T296" s="127" t="s">
        <v>448</v>
      </c>
      <c r="U296" s="127" t="s">
        <v>449</v>
      </c>
      <c r="V296" s="127" t="s">
        <v>450</v>
      </c>
      <c r="W296" s="138" t="s">
        <v>493</v>
      </c>
      <c r="X296" s="30"/>
      <c r="Y296" s="96">
        <f>'Data base'!AO25</f>
        <v>6.0000000000000001E-3</v>
      </c>
      <c r="Z296" s="167" t="s">
        <v>448</v>
      </c>
      <c r="AA296" s="167" t="s">
        <v>449</v>
      </c>
      <c r="AB296" s="167" t="s">
        <v>450</v>
      </c>
      <c r="AC296" s="171" t="s">
        <v>493</v>
      </c>
      <c r="AD296" s="30"/>
      <c r="AE296" s="96">
        <f>'Data base'!AX25</f>
        <v>7.4999999999999997E-3</v>
      </c>
      <c r="AF296" s="167" t="s">
        <v>448</v>
      </c>
      <c r="AG296" s="167" t="s">
        <v>449</v>
      </c>
      <c r="AH296" s="167" t="s">
        <v>450</v>
      </c>
      <c r="AI296" s="171" t="s">
        <v>493</v>
      </c>
      <c r="AJ296" s="30"/>
      <c r="AK296" s="96">
        <f>'Data base'!BH25</f>
        <v>4.4444444444444444E-3</v>
      </c>
      <c r="AL296" s="167" t="s">
        <v>448</v>
      </c>
      <c r="AM296" s="167" t="s">
        <v>449</v>
      </c>
      <c r="AN296" s="167" t="s">
        <v>450</v>
      </c>
      <c r="AO296" s="171" t="s">
        <v>493</v>
      </c>
    </row>
    <row r="297" spans="1:47" x14ac:dyDescent="0.3">
      <c r="D297" s="30" t="s">
        <v>437</v>
      </c>
      <c r="E297" s="30"/>
      <c r="F297" s="140" t="str">
        <f>'Data base'!E25</f>
        <v>&lt;3.3</v>
      </c>
      <c r="G297" s="127" t="str">
        <f>$F297</f>
        <v>&lt;3.3</v>
      </c>
      <c r="H297" s="127" t="s">
        <v>451</v>
      </c>
      <c r="I297" s="127" t="s">
        <v>452</v>
      </c>
      <c r="J297" s="135" t="s">
        <v>453</v>
      </c>
      <c r="K297" s="171" t="s">
        <v>370</v>
      </c>
      <c r="L297" s="30"/>
      <c r="M297" s="172" t="str">
        <f>$F297</f>
        <v>&lt;3.3</v>
      </c>
      <c r="N297" s="167" t="s">
        <v>451</v>
      </c>
      <c r="O297" s="167" t="s">
        <v>452</v>
      </c>
      <c r="P297" s="170" t="s">
        <v>453</v>
      </c>
      <c r="Q297" s="171" t="s">
        <v>370</v>
      </c>
      <c r="R297" s="30"/>
      <c r="S297" s="127" t="str">
        <f>$F297</f>
        <v>&lt;3.3</v>
      </c>
      <c r="T297" s="127" t="s">
        <v>451</v>
      </c>
      <c r="U297" s="127" t="s">
        <v>452</v>
      </c>
      <c r="V297" s="135" t="s">
        <v>453</v>
      </c>
      <c r="W297" s="138" t="s">
        <v>370</v>
      </c>
      <c r="X297" s="30"/>
      <c r="Y297" s="208" t="str">
        <f>$F297</f>
        <v>&lt;3.3</v>
      </c>
      <c r="Z297" s="167" t="s">
        <v>451</v>
      </c>
      <c r="AA297" s="167" t="s">
        <v>452</v>
      </c>
      <c r="AB297" s="170" t="s">
        <v>453</v>
      </c>
      <c r="AC297" s="171" t="s">
        <v>370</v>
      </c>
      <c r="AD297" s="30"/>
      <c r="AE297" s="208" t="str">
        <f>$F297</f>
        <v>&lt;3.3</v>
      </c>
      <c r="AF297" s="167" t="s">
        <v>451</v>
      </c>
      <c r="AG297" s="167" t="s">
        <v>452</v>
      </c>
      <c r="AH297" s="170" t="s">
        <v>453</v>
      </c>
      <c r="AI297" s="171" t="s">
        <v>370</v>
      </c>
      <c r="AJ297" s="30"/>
      <c r="AK297" s="208" t="str">
        <f>$F297</f>
        <v>&lt;3.3</v>
      </c>
      <c r="AL297" s="167" t="s">
        <v>451</v>
      </c>
      <c r="AM297" s="167" t="s">
        <v>452</v>
      </c>
      <c r="AN297" s="170" t="s">
        <v>453</v>
      </c>
      <c r="AO297" s="171" t="s">
        <v>370</v>
      </c>
    </row>
    <row r="298" spans="1:47" x14ac:dyDescent="0.3">
      <c r="D298" s="30" t="s">
        <v>561</v>
      </c>
      <c r="E298" s="30"/>
      <c r="F298" s="139"/>
      <c r="H298" s="127"/>
      <c r="I298" s="127"/>
      <c r="J298" s="135"/>
      <c r="K298" s="127"/>
      <c r="L298" s="30"/>
      <c r="M298" s="299">
        <f>'Data base'!U25</f>
        <v>30000</v>
      </c>
      <c r="N298" s="299"/>
      <c r="O298" s="299"/>
      <c r="P298" s="365"/>
      <c r="Q298" s="299"/>
      <c r="R298" s="300"/>
      <c r="S298" s="299">
        <f>'Data base'!AD25</f>
        <v>470000</v>
      </c>
      <c r="T298" s="299"/>
      <c r="U298" s="299"/>
      <c r="V298" s="365"/>
      <c r="W298" s="299"/>
      <c r="X298" s="300"/>
      <c r="Y298" s="299">
        <f>'Data base'!AM25</f>
        <v>10000</v>
      </c>
      <c r="Z298" s="300"/>
      <c r="AA298" s="300"/>
      <c r="AB298" s="300"/>
      <c r="AC298" s="300"/>
      <c r="AD298" s="300"/>
      <c r="AE298" s="299">
        <f>'Data base'!AV25</f>
        <v>8000</v>
      </c>
      <c r="AF298" s="300"/>
      <c r="AG298" s="300"/>
      <c r="AH298" s="300"/>
      <c r="AI298" s="300"/>
      <c r="AJ298" s="300"/>
      <c r="AK298" s="299">
        <f>'Data base'!BF25</f>
        <v>90000</v>
      </c>
      <c r="AL298" s="300"/>
      <c r="AM298" s="300"/>
      <c r="AN298" s="300"/>
      <c r="AO298" s="300"/>
      <c r="AP298" s="300"/>
      <c r="AQ298" s="300"/>
      <c r="AR298" s="300"/>
      <c r="AS298" s="300"/>
      <c r="AT298" s="300"/>
      <c r="AU298" s="300"/>
    </row>
    <row r="299" spans="1:47" x14ac:dyDescent="0.3">
      <c r="D299" s="30" t="s">
        <v>1039</v>
      </c>
      <c r="E299" s="30"/>
      <c r="F299" s="139"/>
      <c r="H299" s="30"/>
      <c r="I299" s="30"/>
      <c r="J299" s="30"/>
      <c r="K299" s="30"/>
      <c r="L299" s="30"/>
      <c r="M299" s="172">
        <f>Protection!F25</f>
        <v>0</v>
      </c>
      <c r="N299" s="30"/>
      <c r="O299" s="30"/>
      <c r="P299" s="30"/>
      <c r="Q299" s="30"/>
      <c r="R299" s="30"/>
      <c r="S299" s="225">
        <f>Protection!G25</f>
        <v>0</v>
      </c>
      <c r="T299" s="30"/>
      <c r="U299" s="30"/>
      <c r="V299" s="30"/>
      <c r="W299" s="30"/>
      <c r="X299" s="30"/>
      <c r="Y299" s="208">
        <f>Protection!H25</f>
        <v>0</v>
      </c>
      <c r="Z299" s="30"/>
      <c r="AA299" s="30"/>
      <c r="AB299" s="30"/>
      <c r="AC299" s="30"/>
      <c r="AD299" s="30"/>
      <c r="AE299" s="208">
        <f>Protection!I25</f>
        <v>0</v>
      </c>
      <c r="AF299" s="30"/>
      <c r="AG299" s="30"/>
      <c r="AH299" s="30"/>
      <c r="AI299" s="30"/>
      <c r="AJ299" s="30"/>
      <c r="AK299" s="208">
        <f>Protection!J25</f>
        <v>0</v>
      </c>
      <c r="AL299" s="30"/>
      <c r="AM299" s="30"/>
      <c r="AN299" s="30"/>
      <c r="AO299" s="30"/>
    </row>
    <row r="300" spans="1:47" x14ac:dyDescent="0.3">
      <c r="D300" s="30" t="s">
        <v>1038</v>
      </c>
      <c r="E300" s="30"/>
      <c r="F300" s="139"/>
      <c r="H300" s="30"/>
      <c r="I300" s="30"/>
      <c r="J300" s="30"/>
      <c r="K300" s="30"/>
      <c r="L300" s="30"/>
      <c r="M300" s="172">
        <f>Protection!L25</f>
        <v>0</v>
      </c>
      <c r="N300" s="30"/>
      <c r="O300" s="30"/>
      <c r="P300" s="30"/>
      <c r="Q300" s="30"/>
      <c r="R300" s="30"/>
      <c r="S300" s="30" t="str">
        <f>Protection!M25</f>
        <v>none</v>
      </c>
      <c r="T300" s="30"/>
      <c r="U300" s="30"/>
      <c r="V300" s="30"/>
      <c r="W300" s="30"/>
      <c r="X300" s="30"/>
      <c r="Y300" s="208">
        <f>Protection!N25</f>
        <v>0</v>
      </c>
      <c r="Z300" s="30"/>
      <c r="AA300" s="30"/>
      <c r="AB300" s="30"/>
      <c r="AC300" s="30"/>
      <c r="AD300" s="30"/>
      <c r="AE300" s="208">
        <f>Protection!O25</f>
        <v>0</v>
      </c>
      <c r="AF300" s="30"/>
      <c r="AG300" s="30"/>
      <c r="AH300" s="30"/>
      <c r="AI300" s="30"/>
      <c r="AJ300" s="30"/>
      <c r="AK300" s="225">
        <f>Protection!P25</f>
        <v>0</v>
      </c>
      <c r="AL300" s="30"/>
      <c r="AM300" s="30"/>
      <c r="AN300" s="30"/>
      <c r="AO300" s="30"/>
    </row>
    <row r="302" spans="1:47" x14ac:dyDescent="0.3">
      <c r="A302" s="194">
        <v>26</v>
      </c>
      <c r="B302" s="39" t="str">
        <f>'Data base'!C26</f>
        <v>Lagopus lagopus</v>
      </c>
      <c r="C302" s="29" t="str">
        <f>'Data base'!D26</f>
        <v>Willow Grouse</v>
      </c>
      <c r="D302" s="65" t="s">
        <v>438</v>
      </c>
      <c r="E302" s="65"/>
      <c r="F302" s="131"/>
      <c r="G302" s="138" t="s">
        <v>456</v>
      </c>
      <c r="H302" s="131" t="s">
        <v>439</v>
      </c>
      <c r="I302" s="131" t="s">
        <v>381</v>
      </c>
      <c r="J302" s="131" t="s">
        <v>861</v>
      </c>
      <c r="K302" s="131" t="s">
        <v>860</v>
      </c>
      <c r="L302" s="30"/>
      <c r="N302" s="131" t="s">
        <v>439</v>
      </c>
      <c r="O302" s="131" t="s">
        <v>381</v>
      </c>
      <c r="P302" s="131" t="s">
        <v>861</v>
      </c>
      <c r="Q302" s="131" t="s">
        <v>860</v>
      </c>
      <c r="R302" s="30"/>
      <c r="S302" s="137" t="s">
        <v>456</v>
      </c>
      <c r="T302" s="131" t="s">
        <v>439</v>
      </c>
      <c r="U302" s="131" t="s">
        <v>381</v>
      </c>
      <c r="V302" s="131" t="s">
        <v>861</v>
      </c>
      <c r="W302" s="131" t="s">
        <v>860</v>
      </c>
      <c r="X302" s="30"/>
      <c r="Y302" s="194"/>
      <c r="Z302" s="131" t="s">
        <v>439</v>
      </c>
      <c r="AA302" s="131" t="s">
        <v>381</v>
      </c>
      <c r="AB302" s="131" t="s">
        <v>861</v>
      </c>
      <c r="AC302" s="131" t="s">
        <v>860</v>
      </c>
      <c r="AD302" s="30"/>
      <c r="AE302" s="194"/>
      <c r="AF302" s="131" t="s">
        <v>439</v>
      </c>
      <c r="AG302" s="131" t="s">
        <v>381</v>
      </c>
      <c r="AH302" s="131" t="s">
        <v>861</v>
      </c>
      <c r="AI302" s="131" t="s">
        <v>860</v>
      </c>
      <c r="AJ302" s="30"/>
      <c r="AK302" s="30"/>
      <c r="AL302" s="131" t="s">
        <v>439</v>
      </c>
      <c r="AM302" s="131" t="s">
        <v>381</v>
      </c>
      <c r="AN302" s="131" t="s">
        <v>861</v>
      </c>
      <c r="AO302" s="131" t="s">
        <v>860</v>
      </c>
    </row>
    <row r="303" spans="1:47" x14ac:dyDescent="0.3">
      <c r="D303" s="130" t="s">
        <v>432</v>
      </c>
      <c r="E303" s="130"/>
      <c r="F303" s="141">
        <f>'Data base'!G26</f>
        <v>3</v>
      </c>
      <c r="G303" s="127">
        <f>$F303</f>
        <v>3</v>
      </c>
      <c r="H303" s="132">
        <v>1</v>
      </c>
      <c r="I303" s="132">
        <v>2</v>
      </c>
      <c r="J303" s="173">
        <v>3</v>
      </c>
      <c r="K303" s="132" t="s">
        <v>440</v>
      </c>
      <c r="L303" s="30"/>
      <c r="M303" s="167">
        <f>$F303</f>
        <v>3</v>
      </c>
      <c r="N303" s="168">
        <v>1</v>
      </c>
      <c r="O303" s="168">
        <v>2</v>
      </c>
      <c r="P303" s="173">
        <v>3</v>
      </c>
      <c r="Q303" s="168" t="s">
        <v>440</v>
      </c>
      <c r="R303" s="30"/>
      <c r="S303" s="127">
        <f>$F303</f>
        <v>3</v>
      </c>
      <c r="T303" s="132">
        <v>1</v>
      </c>
      <c r="U303" s="132">
        <v>2</v>
      </c>
      <c r="V303" s="142">
        <v>3</v>
      </c>
      <c r="W303" s="132" t="s">
        <v>440</v>
      </c>
      <c r="X303" s="30"/>
      <c r="Y303" s="167">
        <f>$F303</f>
        <v>3</v>
      </c>
      <c r="Z303" s="168">
        <v>1</v>
      </c>
      <c r="AA303" s="168">
        <v>2</v>
      </c>
      <c r="AB303" s="173">
        <v>3</v>
      </c>
      <c r="AC303" s="168" t="s">
        <v>440</v>
      </c>
      <c r="AD303" s="30"/>
      <c r="AE303" s="167">
        <f>$F303</f>
        <v>3</v>
      </c>
      <c r="AF303" s="168">
        <v>1</v>
      </c>
      <c r="AG303" s="168">
        <v>2</v>
      </c>
      <c r="AH303" s="173">
        <v>3</v>
      </c>
      <c r="AI303" s="168" t="s">
        <v>440</v>
      </c>
      <c r="AJ303" s="30"/>
      <c r="AK303" s="167">
        <f>$F303</f>
        <v>3</v>
      </c>
      <c r="AL303" s="168">
        <v>1</v>
      </c>
      <c r="AM303" s="168">
        <v>2</v>
      </c>
      <c r="AN303" s="173">
        <v>3</v>
      </c>
      <c r="AO303" s="168" t="s">
        <v>440</v>
      </c>
    </row>
    <row r="304" spans="1:47" x14ac:dyDescent="0.3">
      <c r="D304" s="31" t="s">
        <v>435</v>
      </c>
      <c r="E304" s="30"/>
      <c r="F304" s="140">
        <f>'Data base'!J26</f>
        <v>0</v>
      </c>
      <c r="G304" s="127">
        <f>$F304</f>
        <v>0</v>
      </c>
      <c r="H304" s="127" t="s">
        <v>389</v>
      </c>
      <c r="I304" s="127" t="s">
        <v>404</v>
      </c>
      <c r="J304" s="127" t="s">
        <v>446</v>
      </c>
      <c r="K304" s="171" t="s">
        <v>447</v>
      </c>
      <c r="L304" s="30"/>
      <c r="M304" s="167">
        <f>$F304</f>
        <v>0</v>
      </c>
      <c r="N304" s="167" t="s">
        <v>389</v>
      </c>
      <c r="O304" s="167" t="s">
        <v>404</v>
      </c>
      <c r="P304" s="167" t="s">
        <v>446</v>
      </c>
      <c r="Q304" s="171" t="s">
        <v>447</v>
      </c>
      <c r="R304" s="30"/>
      <c r="S304" s="127">
        <f>$F304</f>
        <v>0</v>
      </c>
      <c r="T304" s="127" t="s">
        <v>389</v>
      </c>
      <c r="U304" s="127" t="s">
        <v>404</v>
      </c>
      <c r="V304" s="127" t="s">
        <v>446</v>
      </c>
      <c r="W304" s="138" t="s">
        <v>447</v>
      </c>
      <c r="X304" s="30"/>
      <c r="Y304" s="167">
        <f>$F304</f>
        <v>0</v>
      </c>
      <c r="Z304" s="167" t="s">
        <v>389</v>
      </c>
      <c r="AA304" s="167" t="s">
        <v>404</v>
      </c>
      <c r="AB304" s="167" t="s">
        <v>446</v>
      </c>
      <c r="AC304" s="171" t="s">
        <v>447</v>
      </c>
      <c r="AD304" s="30"/>
      <c r="AE304" s="167">
        <f>$F304</f>
        <v>0</v>
      </c>
      <c r="AF304" s="167" t="s">
        <v>389</v>
      </c>
      <c r="AG304" s="167" t="s">
        <v>404</v>
      </c>
      <c r="AH304" s="167" t="s">
        <v>446</v>
      </c>
      <c r="AI304" s="171" t="s">
        <v>447</v>
      </c>
      <c r="AJ304" s="30"/>
      <c r="AK304" s="167">
        <f>$F304</f>
        <v>0</v>
      </c>
      <c r="AL304" s="167" t="s">
        <v>389</v>
      </c>
      <c r="AM304" s="167" t="s">
        <v>404</v>
      </c>
      <c r="AN304" s="167" t="s">
        <v>446</v>
      </c>
      <c r="AO304" s="171" t="s">
        <v>447</v>
      </c>
    </row>
    <row r="305" spans="1:41" s="194" customFormat="1" x14ac:dyDescent="0.3">
      <c r="B305" s="3"/>
      <c r="D305" s="31" t="s">
        <v>601</v>
      </c>
      <c r="F305" s="139"/>
      <c r="G305" s="97">
        <f>'Data base'!S26</f>
        <v>0</v>
      </c>
      <c r="H305" s="208" t="s">
        <v>640</v>
      </c>
      <c r="I305" s="208" t="s">
        <v>1058</v>
      </c>
      <c r="J305" s="208" t="s">
        <v>1057</v>
      </c>
      <c r="K305" s="208" t="s">
        <v>1054</v>
      </c>
      <c r="M305" s="97">
        <f>'Data base'!AB26</f>
        <v>95.870517643937376</v>
      </c>
      <c r="N305" s="171" t="s">
        <v>1044</v>
      </c>
      <c r="O305" s="208" t="s">
        <v>1058</v>
      </c>
      <c r="P305" s="208" t="s">
        <v>1057</v>
      </c>
      <c r="Q305" s="208" t="s">
        <v>1054</v>
      </c>
      <c r="S305" s="97">
        <f>'Data base'!AK26</f>
        <v>0</v>
      </c>
      <c r="T305" s="208" t="s">
        <v>640</v>
      </c>
      <c r="U305" s="208" t="s">
        <v>1058</v>
      </c>
      <c r="V305" s="208" t="s">
        <v>1057</v>
      </c>
      <c r="W305" s="208" t="s">
        <v>1054</v>
      </c>
      <c r="Y305" s="97">
        <f>'Data base'!AT26</f>
        <v>0</v>
      </c>
      <c r="Z305" s="208" t="s">
        <v>640</v>
      </c>
      <c r="AA305" s="208" t="s">
        <v>1058</v>
      </c>
      <c r="AB305" s="208" t="s">
        <v>1057</v>
      </c>
      <c r="AC305" s="171" t="s">
        <v>1054</v>
      </c>
      <c r="AE305" s="97">
        <f>'Data base'!BC26</f>
        <v>0</v>
      </c>
      <c r="AF305" s="208" t="s">
        <v>640</v>
      </c>
      <c r="AG305" s="208" t="s">
        <v>1058</v>
      </c>
      <c r="AH305" s="208" t="s">
        <v>1057</v>
      </c>
      <c r="AI305" s="171" t="s">
        <v>1054</v>
      </c>
      <c r="AK305" s="97">
        <f>'Data base'!BM26</f>
        <v>5.7128037930689892</v>
      </c>
      <c r="AL305" s="171" t="s">
        <v>1044</v>
      </c>
      <c r="AM305" s="208" t="s">
        <v>1058</v>
      </c>
      <c r="AN305" s="208" t="s">
        <v>1057</v>
      </c>
      <c r="AO305" s="208" t="s">
        <v>1054</v>
      </c>
    </row>
    <row r="306" spans="1:41" x14ac:dyDescent="0.3">
      <c r="D306" s="31" t="s">
        <v>433</v>
      </c>
      <c r="E306" s="133" t="s">
        <v>441</v>
      </c>
      <c r="F306" s="139"/>
      <c r="H306" s="127" t="s">
        <v>442</v>
      </c>
      <c r="I306" s="127" t="s">
        <v>443</v>
      </c>
      <c r="J306" s="127" t="s">
        <v>444</v>
      </c>
      <c r="K306" s="127" t="s">
        <v>445</v>
      </c>
      <c r="L306" s="30"/>
      <c r="M306" s="172" t="str">
        <f>'Data base'!T26</f>
        <v>EN</v>
      </c>
      <c r="N306" s="167" t="s">
        <v>442</v>
      </c>
      <c r="O306" s="171" t="s">
        <v>443</v>
      </c>
      <c r="P306" s="167" t="s">
        <v>444</v>
      </c>
      <c r="Q306" s="167" t="s">
        <v>445</v>
      </c>
      <c r="R306" s="30"/>
      <c r="S306" s="127" t="str">
        <f>'Data base'!AC26</f>
        <v>VU</v>
      </c>
      <c r="T306" s="127" t="s">
        <v>442</v>
      </c>
      <c r="U306" s="138" t="s">
        <v>443</v>
      </c>
      <c r="V306" s="127" t="s">
        <v>444</v>
      </c>
      <c r="W306" s="127" t="s">
        <v>445</v>
      </c>
      <c r="X306" s="30"/>
      <c r="Y306" s="208">
        <f>'Data base'!AL26</f>
        <v>1</v>
      </c>
      <c r="Z306" s="171" t="s">
        <v>442</v>
      </c>
      <c r="AA306" s="167" t="s">
        <v>443</v>
      </c>
      <c r="AB306" s="167" t="s">
        <v>444</v>
      </c>
      <c r="AC306" s="167" t="s">
        <v>445</v>
      </c>
      <c r="AD306" s="30"/>
      <c r="AE306" s="208" t="str">
        <f>'Data base'!AU26</f>
        <v>-</v>
      </c>
      <c r="AF306" s="167" t="s">
        <v>442</v>
      </c>
      <c r="AG306" s="167" t="s">
        <v>443</v>
      </c>
      <c r="AH306" s="167" t="s">
        <v>444</v>
      </c>
      <c r="AI306" s="171" t="s">
        <v>445</v>
      </c>
      <c r="AJ306" s="30"/>
      <c r="AK306" s="208" t="str">
        <f>'Data base'!BD26</f>
        <v>-</v>
      </c>
      <c r="AL306" s="167" t="s">
        <v>442</v>
      </c>
      <c r="AM306" s="167" t="s">
        <v>443</v>
      </c>
      <c r="AN306" s="167" t="s">
        <v>444</v>
      </c>
      <c r="AO306" s="171" t="s">
        <v>445</v>
      </c>
    </row>
    <row r="307" spans="1:41" x14ac:dyDescent="0.3">
      <c r="D307" s="264" t="s">
        <v>434</v>
      </c>
      <c r="E307" s="30" t="s">
        <v>384</v>
      </c>
      <c r="F307" s="139"/>
      <c r="H307" s="127" t="s">
        <v>389</v>
      </c>
      <c r="I307" s="127" t="s">
        <v>404</v>
      </c>
      <c r="J307" s="127" t="s">
        <v>287</v>
      </c>
      <c r="K307" s="127" t="s">
        <v>318</v>
      </c>
      <c r="L307" s="30"/>
      <c r="M307" s="218" t="str">
        <f>'Data base'!Y26</f>
        <v>- (50 - 70)</v>
      </c>
      <c r="N307" s="171" t="s">
        <v>389</v>
      </c>
      <c r="O307" s="167" t="s">
        <v>404</v>
      </c>
      <c r="P307" s="167" t="s">
        <v>287</v>
      </c>
      <c r="Q307" s="167" t="s">
        <v>318</v>
      </c>
      <c r="R307" s="30"/>
      <c r="S307" s="127">
        <f>'Data base'!AH26</f>
        <v>0</v>
      </c>
      <c r="T307" s="127" t="s">
        <v>389</v>
      </c>
      <c r="U307" s="127" t="s">
        <v>404</v>
      </c>
      <c r="V307" s="127" t="s">
        <v>287</v>
      </c>
      <c r="W307" s="127" t="s">
        <v>318</v>
      </c>
      <c r="X307" s="30"/>
      <c r="Y307" s="221" t="str">
        <f>'Data base'!AQ26</f>
        <v>- (60 - 100)</v>
      </c>
      <c r="Z307" s="171" t="s">
        <v>389</v>
      </c>
      <c r="AA307" s="167" t="s">
        <v>404</v>
      </c>
      <c r="AB307" s="167" t="s">
        <v>287</v>
      </c>
      <c r="AC307" s="167" t="s">
        <v>318</v>
      </c>
      <c r="AD307" s="30"/>
      <c r="AE307" s="208">
        <f>'Data base'!AZ26</f>
        <v>0</v>
      </c>
      <c r="AF307" s="167" t="s">
        <v>389</v>
      </c>
      <c r="AG307" s="167" t="s">
        <v>404</v>
      </c>
      <c r="AH307" s="171" t="s">
        <v>287</v>
      </c>
      <c r="AI307" s="167" t="s">
        <v>318</v>
      </c>
      <c r="AJ307" s="30"/>
      <c r="AK307" s="99" t="str">
        <f>'Data base'!BJ26</f>
        <v xml:space="preserve"> - (30 - 70)</v>
      </c>
      <c r="AL307" s="171" t="s">
        <v>389</v>
      </c>
      <c r="AM307" s="167" t="s">
        <v>404</v>
      </c>
      <c r="AN307" s="167" t="s">
        <v>287</v>
      </c>
      <c r="AO307" s="167" t="s">
        <v>318</v>
      </c>
    </row>
    <row r="308" spans="1:41" x14ac:dyDescent="0.3">
      <c r="D308" s="264"/>
      <c r="E308" s="30" t="s">
        <v>383</v>
      </c>
      <c r="F308" s="139"/>
      <c r="H308" s="134"/>
      <c r="I308" s="127" t="s">
        <v>389</v>
      </c>
      <c r="J308" s="127" t="s">
        <v>287</v>
      </c>
      <c r="K308" s="127" t="s">
        <v>318</v>
      </c>
      <c r="L308" s="30"/>
      <c r="M308" s="218" t="str">
        <f>'Data base'!X26</f>
        <v>- (50 - 70)</v>
      </c>
      <c r="N308" s="169"/>
      <c r="O308" s="171" t="s">
        <v>389</v>
      </c>
      <c r="P308" s="167" t="s">
        <v>287</v>
      </c>
      <c r="Q308" s="167" t="s">
        <v>318</v>
      </c>
      <c r="R308" s="30"/>
      <c r="S308" s="127">
        <f>'Data base'!AG26</f>
        <v>0</v>
      </c>
      <c r="T308" s="134"/>
      <c r="U308" s="127" t="s">
        <v>389</v>
      </c>
      <c r="V308" s="127" t="s">
        <v>287</v>
      </c>
      <c r="W308" s="127" t="s">
        <v>318</v>
      </c>
      <c r="X308" s="30"/>
      <c r="Y308" s="99">
        <f>'Data base'!AP26</f>
        <v>0</v>
      </c>
      <c r="Z308" s="169"/>
      <c r="AA308" s="167" t="s">
        <v>389</v>
      </c>
      <c r="AB308" s="171" t="s">
        <v>287</v>
      </c>
      <c r="AC308" s="167" t="s">
        <v>318</v>
      </c>
      <c r="AD308" s="30"/>
      <c r="AE308" s="208">
        <f>'Data base'!AY26</f>
        <v>0</v>
      </c>
      <c r="AF308" s="169"/>
      <c r="AG308" s="167" t="s">
        <v>389</v>
      </c>
      <c r="AH308" s="171" t="s">
        <v>287</v>
      </c>
      <c r="AI308" s="167" t="s">
        <v>318</v>
      </c>
      <c r="AJ308" s="30"/>
      <c r="AK308" s="99" t="str">
        <f>'Data base'!BI26</f>
        <v xml:space="preserve"> - (53 - 73)</v>
      </c>
      <c r="AL308" s="169"/>
      <c r="AM308" s="171" t="s">
        <v>389</v>
      </c>
      <c r="AN308" s="167" t="s">
        <v>287</v>
      </c>
      <c r="AO308" s="167" t="s">
        <v>318</v>
      </c>
    </row>
    <row r="309" spans="1:41" x14ac:dyDescent="0.3">
      <c r="D309" s="30" t="s">
        <v>436</v>
      </c>
      <c r="E309" s="30"/>
      <c r="F309" s="139"/>
      <c r="H309" s="127" t="s">
        <v>448</v>
      </c>
      <c r="I309" s="127" t="s">
        <v>449</v>
      </c>
      <c r="J309" s="127" t="s">
        <v>450</v>
      </c>
      <c r="K309" s="127" t="s">
        <v>493</v>
      </c>
      <c r="L309" s="30"/>
      <c r="M309" s="217">
        <f>'Data base'!W26</f>
        <v>1.3333333333333333</v>
      </c>
      <c r="N309" s="171" t="s">
        <v>1040</v>
      </c>
      <c r="O309" s="167" t="s">
        <v>449</v>
      </c>
      <c r="P309" s="167" t="s">
        <v>450</v>
      </c>
      <c r="Q309" s="167" t="s">
        <v>493</v>
      </c>
      <c r="R309" s="30"/>
      <c r="S309" s="127" t="e">
        <f>'Data base'!AF26</f>
        <v>#DIV/0!</v>
      </c>
      <c r="T309" s="127" t="s">
        <v>448</v>
      </c>
      <c r="U309" s="127" t="s">
        <v>449</v>
      </c>
      <c r="V309" s="127" t="s">
        <v>450</v>
      </c>
      <c r="W309" s="127" t="s">
        <v>493</v>
      </c>
      <c r="X309" s="30"/>
      <c r="Y309" s="96" t="e">
        <f>'Data base'!AO26</f>
        <v>#DIV/0!</v>
      </c>
      <c r="Z309" s="171" t="s">
        <v>1040</v>
      </c>
      <c r="AA309" s="167" t="s">
        <v>449</v>
      </c>
      <c r="AB309" s="167" t="s">
        <v>450</v>
      </c>
      <c r="AC309" s="167" t="s">
        <v>493</v>
      </c>
      <c r="AD309" s="30"/>
      <c r="AE309" s="96" t="e">
        <f>'Data base'!AX26</f>
        <v>#DIV/0!</v>
      </c>
      <c r="AF309" s="171" t="s">
        <v>1040</v>
      </c>
      <c r="AG309" s="167" t="s">
        <v>449</v>
      </c>
      <c r="AH309" s="167" t="s">
        <v>450</v>
      </c>
      <c r="AI309" s="167" t="s">
        <v>493</v>
      </c>
      <c r="AJ309" s="30"/>
      <c r="AK309" s="96">
        <f>'Data base'!BH26</f>
        <v>6.4516129032258064E-3</v>
      </c>
      <c r="AL309" s="167" t="s">
        <v>448</v>
      </c>
      <c r="AM309" s="167" t="s">
        <v>449</v>
      </c>
      <c r="AN309" s="167" t="s">
        <v>450</v>
      </c>
      <c r="AO309" s="171" t="s">
        <v>493</v>
      </c>
    </row>
    <row r="310" spans="1:41" x14ac:dyDescent="0.3">
      <c r="D310" s="30" t="s">
        <v>437</v>
      </c>
      <c r="E310" s="30"/>
      <c r="F310" s="140" t="str">
        <f>'Data base'!E26</f>
        <v>&lt;3.3</v>
      </c>
      <c r="G310" s="127" t="str">
        <f>$F310</f>
        <v>&lt;3.3</v>
      </c>
      <c r="H310" s="127" t="s">
        <v>451</v>
      </c>
      <c r="I310" s="127" t="s">
        <v>452</v>
      </c>
      <c r="J310" s="135" t="s">
        <v>453</v>
      </c>
      <c r="K310" s="171" t="s">
        <v>370</v>
      </c>
      <c r="L310" s="30"/>
      <c r="M310" s="172" t="str">
        <f>$F310</f>
        <v>&lt;3.3</v>
      </c>
      <c r="N310" s="167" t="s">
        <v>451</v>
      </c>
      <c r="O310" s="167" t="s">
        <v>452</v>
      </c>
      <c r="P310" s="170" t="s">
        <v>453</v>
      </c>
      <c r="Q310" s="171" t="s">
        <v>370</v>
      </c>
      <c r="R310" s="30"/>
      <c r="S310" s="127" t="str">
        <f>$F310</f>
        <v>&lt;3.3</v>
      </c>
      <c r="T310" s="127" t="s">
        <v>451</v>
      </c>
      <c r="U310" s="127" t="s">
        <v>452</v>
      </c>
      <c r="V310" s="135" t="s">
        <v>453</v>
      </c>
      <c r="W310" s="138" t="s">
        <v>370</v>
      </c>
      <c r="X310" s="30"/>
      <c r="Y310" s="208" t="str">
        <f>$F310</f>
        <v>&lt;3.3</v>
      </c>
      <c r="Z310" s="167" t="s">
        <v>451</v>
      </c>
      <c r="AA310" s="167" t="s">
        <v>452</v>
      </c>
      <c r="AB310" s="170" t="s">
        <v>453</v>
      </c>
      <c r="AC310" s="171" t="s">
        <v>370</v>
      </c>
      <c r="AD310" s="30"/>
      <c r="AE310" s="208" t="str">
        <f>$F310</f>
        <v>&lt;3.3</v>
      </c>
      <c r="AF310" s="167" t="s">
        <v>451</v>
      </c>
      <c r="AG310" s="167" t="s">
        <v>452</v>
      </c>
      <c r="AH310" s="170" t="s">
        <v>453</v>
      </c>
      <c r="AI310" s="171" t="s">
        <v>370</v>
      </c>
      <c r="AJ310" s="30"/>
      <c r="AK310" s="208" t="str">
        <f>$F310</f>
        <v>&lt;3.3</v>
      </c>
      <c r="AL310" s="167" t="s">
        <v>451</v>
      </c>
      <c r="AM310" s="167" t="s">
        <v>452</v>
      </c>
      <c r="AN310" s="170" t="s">
        <v>453</v>
      </c>
      <c r="AO310" s="171" t="s">
        <v>370</v>
      </c>
    </row>
    <row r="311" spans="1:41" x14ac:dyDescent="0.3">
      <c r="D311" s="30" t="s">
        <v>561</v>
      </c>
      <c r="E311" s="30"/>
      <c r="F311" s="139"/>
      <c r="H311" s="127"/>
      <c r="I311" s="127"/>
      <c r="J311" s="135"/>
      <c r="K311" s="127"/>
      <c r="L311" s="30"/>
      <c r="M311" s="172">
        <f>'Data base'!U26</f>
        <v>30</v>
      </c>
      <c r="N311" s="3" t="s">
        <v>1031</v>
      </c>
      <c r="O311" s="127"/>
      <c r="P311" s="135"/>
      <c r="Q311" s="127"/>
      <c r="R311" s="30"/>
      <c r="S311" s="127">
        <f>'Data base'!AD26</f>
        <v>0</v>
      </c>
      <c r="T311" s="127"/>
      <c r="U311" s="127"/>
      <c r="V311" s="135"/>
      <c r="W311" s="127"/>
      <c r="X311" s="30"/>
      <c r="Y311" s="208">
        <f>'Data base'!AM26</f>
        <v>0</v>
      </c>
      <c r="Z311" s="30"/>
      <c r="AA311" s="30"/>
      <c r="AB311" s="30"/>
      <c r="AC311" s="30"/>
      <c r="AD311" s="30"/>
      <c r="AE311" s="208">
        <f>'Data base'!AV26</f>
        <v>0</v>
      </c>
      <c r="AF311" s="30"/>
      <c r="AG311" s="30"/>
      <c r="AH311" s="30"/>
      <c r="AI311" s="30"/>
      <c r="AJ311" s="30"/>
      <c r="AK311" s="208">
        <f>'Data base'!BF26</f>
        <v>62000</v>
      </c>
      <c r="AL311" s="30"/>
      <c r="AM311" s="30"/>
      <c r="AN311" s="30"/>
      <c r="AO311" s="30"/>
    </row>
    <row r="312" spans="1:41" x14ac:dyDescent="0.3">
      <c r="D312" s="30" t="s">
        <v>1039</v>
      </c>
      <c r="E312" s="30"/>
      <c r="F312" s="139"/>
      <c r="H312" s="30"/>
      <c r="I312" s="30"/>
      <c r="J312" s="30"/>
      <c r="K312" s="30"/>
      <c r="L312" s="30"/>
      <c r="M312" s="172">
        <f>Protection!F26</f>
        <v>0</v>
      </c>
      <c r="N312" s="30"/>
      <c r="P312" s="30"/>
      <c r="Q312" s="30"/>
      <c r="R312" s="30"/>
      <c r="S312" s="225">
        <f>Protection!G26</f>
        <v>0</v>
      </c>
      <c r="T312" s="30"/>
      <c r="U312" s="30"/>
      <c r="V312" s="30"/>
      <c r="W312" s="30"/>
      <c r="X312" s="30"/>
      <c r="Y312" s="208">
        <f>Protection!H26</f>
        <v>0</v>
      </c>
      <c r="Z312" s="30"/>
      <c r="AA312" s="30"/>
      <c r="AB312" s="30"/>
      <c r="AC312" s="30"/>
      <c r="AD312" s="30"/>
      <c r="AE312" s="208">
        <f>Protection!I26</f>
        <v>0</v>
      </c>
      <c r="AF312" s="30"/>
      <c r="AG312" s="30"/>
      <c r="AH312" s="30"/>
      <c r="AI312" s="30"/>
      <c r="AJ312" s="30"/>
      <c r="AK312" s="208">
        <f>Protection!J26</f>
        <v>0</v>
      </c>
      <c r="AL312" s="30"/>
      <c r="AM312" s="30"/>
      <c r="AN312" s="30"/>
      <c r="AO312" s="30"/>
    </row>
    <row r="313" spans="1:41" x14ac:dyDescent="0.3">
      <c r="D313" s="30" t="s">
        <v>1038</v>
      </c>
      <c r="E313" s="30"/>
      <c r="F313" s="139"/>
      <c r="H313" s="30"/>
      <c r="I313" s="30"/>
      <c r="J313" s="30"/>
      <c r="K313" s="30"/>
      <c r="L313" s="30"/>
      <c r="M313" s="205" t="str">
        <f>Protection!L26</f>
        <v>Protected areas**</v>
      </c>
      <c r="N313" s="30"/>
      <c r="O313" s="30"/>
      <c r="P313" s="30"/>
      <c r="Q313" s="30"/>
      <c r="R313" s="30"/>
      <c r="S313" s="30" t="str">
        <f>Protection!M26</f>
        <v>none</v>
      </c>
      <c r="T313" s="30"/>
      <c r="U313" s="30"/>
      <c r="V313" s="30"/>
      <c r="W313" s="30"/>
      <c r="X313" s="30"/>
      <c r="Y313" s="208">
        <f>Protection!N26</f>
        <v>0</v>
      </c>
      <c r="Z313" s="30"/>
      <c r="AA313" s="30"/>
      <c r="AB313" s="30"/>
      <c r="AC313" s="30"/>
      <c r="AD313" s="30"/>
      <c r="AE313" s="208">
        <f>Protection!O26</f>
        <v>0</v>
      </c>
      <c r="AF313" s="30"/>
      <c r="AG313" s="30"/>
      <c r="AH313" s="30"/>
      <c r="AI313" s="30"/>
      <c r="AJ313" s="30"/>
      <c r="AK313" s="225" t="str">
        <f>Protection!P26</f>
        <v>-</v>
      </c>
      <c r="AL313" s="30"/>
      <c r="AM313" s="30"/>
      <c r="AN313" s="30"/>
      <c r="AO313" s="30"/>
    </row>
    <row r="315" spans="1:41" x14ac:dyDescent="0.3">
      <c r="A315" s="194">
        <v>27</v>
      </c>
      <c r="B315" s="39" t="str">
        <f>'Data base'!C27</f>
        <v>Lyrurus tetrix</v>
      </c>
      <c r="C315" s="29" t="str">
        <f>'Data base'!D27</f>
        <v>Eurasian Black Grouse</v>
      </c>
      <c r="D315" s="65" t="s">
        <v>438</v>
      </c>
      <c r="E315" s="65"/>
      <c r="F315" s="131"/>
      <c r="G315" s="138" t="s">
        <v>456</v>
      </c>
      <c r="H315" s="131" t="s">
        <v>439</v>
      </c>
      <c r="I315" s="131" t="s">
        <v>381</v>
      </c>
      <c r="J315" s="131" t="s">
        <v>861</v>
      </c>
      <c r="K315" s="131" t="s">
        <v>860</v>
      </c>
      <c r="L315" s="30"/>
      <c r="N315" s="131" t="s">
        <v>439</v>
      </c>
      <c r="O315" s="131" t="s">
        <v>381</v>
      </c>
      <c r="P315" s="131" t="s">
        <v>861</v>
      </c>
      <c r="Q315" s="131" t="s">
        <v>860</v>
      </c>
      <c r="R315" s="30"/>
      <c r="S315" s="30"/>
      <c r="T315" s="131" t="s">
        <v>439</v>
      </c>
      <c r="U315" s="131" t="s">
        <v>381</v>
      </c>
      <c r="V315" s="131" t="s">
        <v>861</v>
      </c>
      <c r="W315" s="131" t="s">
        <v>860</v>
      </c>
      <c r="X315" s="30"/>
      <c r="Y315" s="30"/>
      <c r="Z315" s="131" t="s">
        <v>439</v>
      </c>
      <c r="AA315" s="131" t="s">
        <v>381</v>
      </c>
      <c r="AB315" s="131" t="s">
        <v>861</v>
      </c>
      <c r="AC315" s="131" t="s">
        <v>860</v>
      </c>
      <c r="AD315" s="30"/>
      <c r="AE315" s="30"/>
      <c r="AF315" s="131" t="s">
        <v>439</v>
      </c>
      <c r="AG315" s="131" t="s">
        <v>381</v>
      </c>
      <c r="AH315" s="131" t="s">
        <v>861</v>
      </c>
      <c r="AI315" s="131" t="s">
        <v>860</v>
      </c>
      <c r="AJ315" s="30"/>
      <c r="AK315" s="30"/>
      <c r="AL315" s="131" t="s">
        <v>439</v>
      </c>
      <c r="AM315" s="131" t="s">
        <v>381</v>
      </c>
      <c r="AN315" s="131" t="s">
        <v>861</v>
      </c>
      <c r="AO315" s="131" t="s">
        <v>860</v>
      </c>
    </row>
    <row r="316" spans="1:41" x14ac:dyDescent="0.3">
      <c r="D316" s="130" t="s">
        <v>432</v>
      </c>
      <c r="E316" s="130"/>
      <c r="F316" s="141">
        <f>'Data base'!G27</f>
        <v>3</v>
      </c>
      <c r="G316" s="127">
        <f>$F316</f>
        <v>3</v>
      </c>
      <c r="H316" s="132">
        <v>1</v>
      </c>
      <c r="I316" s="132">
        <v>2</v>
      </c>
      <c r="J316" s="173">
        <v>3</v>
      </c>
      <c r="K316" s="132" t="s">
        <v>440</v>
      </c>
      <c r="L316" s="30"/>
      <c r="M316" s="167">
        <f>$F316</f>
        <v>3</v>
      </c>
      <c r="N316" s="168">
        <v>1</v>
      </c>
      <c r="O316" s="168">
        <v>2</v>
      </c>
      <c r="P316" s="173">
        <v>3</v>
      </c>
      <c r="Q316" s="168" t="s">
        <v>440</v>
      </c>
      <c r="R316" s="30"/>
      <c r="S316" s="127">
        <f>$F316</f>
        <v>3</v>
      </c>
      <c r="T316" s="132">
        <v>1</v>
      </c>
      <c r="U316" s="132">
        <v>2</v>
      </c>
      <c r="V316" s="142">
        <v>3</v>
      </c>
      <c r="W316" s="132" t="s">
        <v>440</v>
      </c>
      <c r="X316" s="30"/>
      <c r="Y316" s="167">
        <f>$F316</f>
        <v>3</v>
      </c>
      <c r="Z316" s="168">
        <v>1</v>
      </c>
      <c r="AA316" s="168">
        <v>2</v>
      </c>
      <c r="AB316" s="173">
        <v>3</v>
      </c>
      <c r="AC316" s="168" t="s">
        <v>440</v>
      </c>
      <c r="AD316" s="30"/>
      <c r="AE316" s="167">
        <f>$F316</f>
        <v>3</v>
      </c>
      <c r="AF316" s="168">
        <v>1</v>
      </c>
      <c r="AG316" s="168">
        <v>2</v>
      </c>
      <c r="AH316" s="173">
        <v>3</v>
      </c>
      <c r="AI316" s="168" t="s">
        <v>440</v>
      </c>
      <c r="AJ316" s="30"/>
      <c r="AK316" s="167">
        <f>$F316</f>
        <v>3</v>
      </c>
      <c r="AL316" s="168">
        <v>1</v>
      </c>
      <c r="AM316" s="168">
        <v>2</v>
      </c>
      <c r="AN316" s="173">
        <v>3</v>
      </c>
      <c r="AO316" s="168" t="s">
        <v>440</v>
      </c>
    </row>
    <row r="317" spans="1:41" x14ac:dyDescent="0.3">
      <c r="D317" s="31" t="s">
        <v>435</v>
      </c>
      <c r="E317" s="30"/>
      <c r="F317" s="140" t="str">
        <f>'Data base'!J27</f>
        <v>x</v>
      </c>
      <c r="G317" s="127" t="str">
        <f>$F317</f>
        <v>x</v>
      </c>
      <c r="H317" s="127" t="s">
        <v>389</v>
      </c>
      <c r="I317" s="127" t="s">
        <v>404</v>
      </c>
      <c r="J317" s="127" t="s">
        <v>446</v>
      </c>
      <c r="K317" s="127" t="s">
        <v>447</v>
      </c>
      <c r="L317" s="30"/>
      <c r="M317" s="167" t="str">
        <f>$F317</f>
        <v>x</v>
      </c>
      <c r="N317" s="171" t="s">
        <v>389</v>
      </c>
      <c r="O317" s="167" t="s">
        <v>404</v>
      </c>
      <c r="P317" s="167" t="s">
        <v>446</v>
      </c>
      <c r="Q317" s="167" t="s">
        <v>447</v>
      </c>
      <c r="R317" s="30"/>
      <c r="S317" s="127" t="str">
        <f>$F317</f>
        <v>x</v>
      </c>
      <c r="T317" s="127" t="s">
        <v>389</v>
      </c>
      <c r="U317" s="127" t="s">
        <v>404</v>
      </c>
      <c r="V317" s="138" t="s">
        <v>446</v>
      </c>
      <c r="W317" s="127" t="s">
        <v>447</v>
      </c>
      <c r="X317" s="30"/>
      <c r="Y317" s="167" t="str">
        <f>$F317</f>
        <v>x</v>
      </c>
      <c r="Z317" s="167" t="s">
        <v>389</v>
      </c>
      <c r="AA317" s="167" t="s">
        <v>404</v>
      </c>
      <c r="AB317" s="171" t="s">
        <v>446</v>
      </c>
      <c r="AC317" s="167" t="s">
        <v>447</v>
      </c>
      <c r="AD317" s="30"/>
      <c r="AE317" s="167" t="str">
        <f>$F317</f>
        <v>x</v>
      </c>
      <c r="AF317" s="171" t="s">
        <v>389</v>
      </c>
      <c r="AG317" s="167" t="s">
        <v>404</v>
      </c>
      <c r="AH317" s="167" t="s">
        <v>446</v>
      </c>
      <c r="AI317" s="167" t="s">
        <v>447</v>
      </c>
      <c r="AJ317" s="30"/>
      <c r="AK317" s="167" t="str">
        <f>$F317</f>
        <v>x</v>
      </c>
      <c r="AL317" s="167" t="s">
        <v>389</v>
      </c>
      <c r="AM317" s="167" t="s">
        <v>404</v>
      </c>
      <c r="AN317" s="167" t="s">
        <v>446</v>
      </c>
      <c r="AO317" s="167" t="s">
        <v>447</v>
      </c>
    </row>
    <row r="318" spans="1:41" s="194" customFormat="1" x14ac:dyDescent="0.3">
      <c r="B318" s="3"/>
      <c r="D318" s="31" t="s">
        <v>601</v>
      </c>
      <c r="F318" s="139"/>
      <c r="G318" s="97">
        <f>'Data base'!S27</f>
        <v>0</v>
      </c>
      <c r="H318" s="208" t="s">
        <v>640</v>
      </c>
      <c r="I318" s="208" t="s">
        <v>1058</v>
      </c>
      <c r="J318" s="208" t="s">
        <v>1057</v>
      </c>
      <c r="K318" s="208" t="s">
        <v>1054</v>
      </c>
      <c r="M318" s="97">
        <f>'Data base'!AB27</f>
        <v>0.29318201114353937</v>
      </c>
      <c r="N318" s="208" t="s">
        <v>640</v>
      </c>
      <c r="O318" s="208" t="s">
        <v>1058</v>
      </c>
      <c r="P318" s="208" t="s">
        <v>1057</v>
      </c>
      <c r="Q318" s="171" t="s">
        <v>1054</v>
      </c>
      <c r="S318" s="97">
        <f>'Data base'!AK27</f>
        <v>10.993006231054725</v>
      </c>
      <c r="T318" s="171" t="s">
        <v>1044</v>
      </c>
      <c r="U318" s="208" t="s">
        <v>1058</v>
      </c>
      <c r="V318" s="208" t="s">
        <v>1057</v>
      </c>
      <c r="W318" s="208" t="s">
        <v>1054</v>
      </c>
      <c r="Y318" s="97">
        <f>'Data base'!AT27</f>
        <v>0.41059734629735717</v>
      </c>
      <c r="Z318" s="208" t="s">
        <v>640</v>
      </c>
      <c r="AA318" s="208" t="s">
        <v>1058</v>
      </c>
      <c r="AB318" s="258" t="s">
        <v>1056</v>
      </c>
      <c r="AC318" s="171" t="s">
        <v>1054</v>
      </c>
      <c r="AE318" s="97">
        <f>'Data base'!BC27</f>
        <v>0.13537555895865239</v>
      </c>
      <c r="AF318" s="208" t="s">
        <v>640</v>
      </c>
      <c r="AG318" s="208" t="s">
        <v>1058</v>
      </c>
      <c r="AH318" s="208" t="s">
        <v>1057</v>
      </c>
      <c r="AI318" s="171" t="s">
        <v>1054</v>
      </c>
      <c r="AK318" s="97">
        <f>'Data base'!BM27</f>
        <v>1.0797395485181938</v>
      </c>
      <c r="AL318" s="208" t="s">
        <v>640</v>
      </c>
      <c r="AM318" s="171" t="s">
        <v>1059</v>
      </c>
      <c r="AN318" s="208" t="s">
        <v>1057</v>
      </c>
      <c r="AO318" s="208" t="s">
        <v>1054</v>
      </c>
    </row>
    <row r="319" spans="1:41" x14ac:dyDescent="0.3">
      <c r="D319" s="31" t="s">
        <v>433</v>
      </c>
      <c r="E319" s="133" t="s">
        <v>441</v>
      </c>
      <c r="F319" s="139"/>
      <c r="G319" s="127" t="s">
        <v>68</v>
      </c>
      <c r="H319" s="171" t="s">
        <v>442</v>
      </c>
      <c r="I319" s="127" t="s">
        <v>443</v>
      </c>
      <c r="J319" s="127" t="s">
        <v>444</v>
      </c>
      <c r="K319" s="127" t="s">
        <v>445</v>
      </c>
      <c r="L319" s="30"/>
      <c r="M319" s="172" t="str">
        <f>'Data base'!T27</f>
        <v>NT</v>
      </c>
      <c r="N319" s="167" t="s">
        <v>442</v>
      </c>
      <c r="O319" s="167" t="s">
        <v>443</v>
      </c>
      <c r="P319" s="171" t="s">
        <v>444</v>
      </c>
      <c r="Q319" s="167" t="s">
        <v>445</v>
      </c>
      <c r="R319" s="30"/>
      <c r="S319" s="127" t="str">
        <f>'Data base'!AC27</f>
        <v>-</v>
      </c>
      <c r="T319" s="127" t="s">
        <v>442</v>
      </c>
      <c r="U319" s="127" t="s">
        <v>443</v>
      </c>
      <c r="V319" s="127" t="s">
        <v>444</v>
      </c>
      <c r="W319" s="138" t="s">
        <v>445</v>
      </c>
      <c r="X319" s="30"/>
      <c r="Y319" s="208">
        <f>'Data base'!AL27</f>
        <v>3</v>
      </c>
      <c r="Z319" s="167" t="s">
        <v>442</v>
      </c>
      <c r="AA319" s="171" t="s">
        <v>443</v>
      </c>
      <c r="AB319" s="167" t="s">
        <v>444</v>
      </c>
      <c r="AC319" s="167" t="s">
        <v>445</v>
      </c>
      <c r="AD319" s="30"/>
      <c r="AE319" s="208" t="str">
        <f>'Data base'!AU27</f>
        <v>3 ( R )</v>
      </c>
      <c r="AF319" s="167" t="s">
        <v>442</v>
      </c>
      <c r="AG319" s="171" t="s">
        <v>443</v>
      </c>
      <c r="AH319" s="167" t="s">
        <v>444</v>
      </c>
      <c r="AI319" s="167" t="s">
        <v>445</v>
      </c>
      <c r="AJ319" s="30"/>
      <c r="AK319" s="208" t="str">
        <f>'Data base'!BD27</f>
        <v>-</v>
      </c>
      <c r="AL319" s="167" t="s">
        <v>442</v>
      </c>
      <c r="AM319" s="167" t="s">
        <v>443</v>
      </c>
      <c r="AN319" s="167" t="s">
        <v>444</v>
      </c>
      <c r="AO319" s="171" t="s">
        <v>445</v>
      </c>
    </row>
    <row r="320" spans="1:41" x14ac:dyDescent="0.3">
      <c r="D320" s="264" t="s">
        <v>434</v>
      </c>
      <c r="E320" s="30" t="s">
        <v>384</v>
      </c>
      <c r="F320" s="139"/>
      <c r="H320" s="127" t="s">
        <v>389</v>
      </c>
      <c r="I320" s="127" t="s">
        <v>404</v>
      </c>
      <c r="J320" s="127" t="s">
        <v>287</v>
      </c>
      <c r="K320" s="127" t="s">
        <v>318</v>
      </c>
      <c r="L320" s="30"/>
      <c r="M320" s="218" t="str">
        <f>'Data base'!Y27</f>
        <v>- (50 - 70)</v>
      </c>
      <c r="N320" s="171" t="s">
        <v>389</v>
      </c>
      <c r="O320" s="167" t="s">
        <v>404</v>
      </c>
      <c r="P320" s="167" t="s">
        <v>287</v>
      </c>
      <c r="Q320" s="167" t="s">
        <v>318</v>
      </c>
      <c r="R320" s="30"/>
      <c r="S320" s="127">
        <f>'Data base'!AH27</f>
        <v>0</v>
      </c>
      <c r="T320" s="127" t="s">
        <v>389</v>
      </c>
      <c r="U320" s="127" t="s">
        <v>404</v>
      </c>
      <c r="V320" s="138" t="s">
        <v>287</v>
      </c>
      <c r="W320" s="127" t="s">
        <v>318</v>
      </c>
      <c r="X320" s="30"/>
      <c r="Y320" s="221" t="str">
        <f>'Data base'!AQ27</f>
        <v xml:space="preserve"> + ( - 204)</v>
      </c>
      <c r="Z320" s="167" t="s">
        <v>389</v>
      </c>
      <c r="AA320" s="167" t="s">
        <v>404</v>
      </c>
      <c r="AB320" s="167" t="s">
        <v>287</v>
      </c>
      <c r="AC320" s="171" t="s">
        <v>318</v>
      </c>
      <c r="AD320" s="30"/>
      <c r="AE320" s="208" t="str">
        <f>'Data base'!AZ27</f>
        <v xml:space="preserve"> - (51 - 66)</v>
      </c>
      <c r="AF320" s="171" t="s">
        <v>389</v>
      </c>
      <c r="AG320" s="167" t="s">
        <v>404</v>
      </c>
      <c r="AH320" s="167" t="s">
        <v>287</v>
      </c>
      <c r="AI320" s="167" t="s">
        <v>318</v>
      </c>
      <c r="AJ320" s="30"/>
      <c r="AK320" s="99" t="str">
        <f>'Data base'!BJ27</f>
        <v xml:space="preserve"> - (48 - 65)</v>
      </c>
      <c r="AL320" s="167" t="s">
        <v>389</v>
      </c>
      <c r="AM320" s="171" t="s">
        <v>404</v>
      </c>
      <c r="AN320" s="167" t="s">
        <v>287</v>
      </c>
      <c r="AO320" s="167" t="s">
        <v>318</v>
      </c>
    </row>
    <row r="321" spans="1:46" x14ac:dyDescent="0.3">
      <c r="D321" s="264"/>
      <c r="E321" s="30" t="s">
        <v>383</v>
      </c>
      <c r="F321" s="139"/>
      <c r="H321" s="134"/>
      <c r="I321" s="127" t="s">
        <v>389</v>
      </c>
      <c r="J321" s="127" t="s">
        <v>287</v>
      </c>
      <c r="K321" s="127" t="s">
        <v>318</v>
      </c>
      <c r="L321" s="30"/>
      <c r="M321" s="218" t="str">
        <f>'Data base'!X27</f>
        <v>- (20 - 50)</v>
      </c>
      <c r="N321" s="169"/>
      <c r="O321" s="171" t="s">
        <v>389</v>
      </c>
      <c r="P321" s="167" t="s">
        <v>287</v>
      </c>
      <c r="Q321" s="167" t="s">
        <v>318</v>
      </c>
      <c r="R321" s="30"/>
      <c r="S321" s="127" t="str">
        <f>'Data base'!AG27</f>
        <v>+ (52 - 68)</v>
      </c>
      <c r="T321" s="134"/>
      <c r="U321" s="127" t="s">
        <v>389</v>
      </c>
      <c r="V321" s="127" t="s">
        <v>287</v>
      </c>
      <c r="W321" s="138" t="s">
        <v>318</v>
      </c>
      <c r="X321" s="30"/>
      <c r="Y321" s="99" t="str">
        <f>'Data base'!AP27</f>
        <v xml:space="preserve"> - (6 - 87)</v>
      </c>
      <c r="Z321" s="169"/>
      <c r="AA321" s="171" t="s">
        <v>389</v>
      </c>
      <c r="AB321" s="167" t="s">
        <v>287</v>
      </c>
      <c r="AC321" s="167" t="s">
        <v>318</v>
      </c>
      <c r="AD321" s="30"/>
      <c r="AE321" s="208" t="str">
        <f>'Data base'!AY27</f>
        <v xml:space="preserve"> - (10 - 25)</v>
      </c>
      <c r="AF321" s="169"/>
      <c r="AG321" s="171" t="s">
        <v>389</v>
      </c>
      <c r="AH321" s="167" t="s">
        <v>287</v>
      </c>
      <c r="AI321" s="167" t="s">
        <v>318</v>
      </c>
      <c r="AJ321" s="30"/>
      <c r="AK321" s="99" t="str">
        <f>'Data base'!BI27</f>
        <v xml:space="preserve"> + (4 - 38)</v>
      </c>
      <c r="AL321" s="169"/>
      <c r="AM321" s="167" t="s">
        <v>389</v>
      </c>
      <c r="AN321" s="171" t="s">
        <v>287</v>
      </c>
      <c r="AO321" s="167" t="s">
        <v>318</v>
      </c>
    </row>
    <row r="322" spans="1:46" x14ac:dyDescent="0.3">
      <c r="D322" s="30" t="s">
        <v>436</v>
      </c>
      <c r="E322" s="30"/>
      <c r="F322" s="139"/>
      <c r="H322" s="127" t="s">
        <v>448</v>
      </c>
      <c r="I322" s="127" t="s">
        <v>449</v>
      </c>
      <c r="J322" s="127" t="s">
        <v>450</v>
      </c>
      <c r="K322" s="127" t="s">
        <v>493</v>
      </c>
      <c r="L322" s="30"/>
      <c r="M322" s="217">
        <f>'Data base'!W27</f>
        <v>0.01</v>
      </c>
      <c r="N322" s="167" t="s">
        <v>448</v>
      </c>
      <c r="O322" s="171" t="s">
        <v>1049</v>
      </c>
      <c r="P322" s="167" t="s">
        <v>450</v>
      </c>
      <c r="Q322" s="167" t="s">
        <v>493</v>
      </c>
      <c r="R322" s="30"/>
      <c r="S322" s="127">
        <f>'Data base'!AF27</f>
        <v>5.0000000000000001E-4</v>
      </c>
      <c r="T322" s="127" t="s">
        <v>448</v>
      </c>
      <c r="U322" s="127" t="s">
        <v>449</v>
      </c>
      <c r="V322" s="127" t="s">
        <v>450</v>
      </c>
      <c r="W322" s="138" t="s">
        <v>493</v>
      </c>
      <c r="X322" s="30"/>
      <c r="Y322" s="96">
        <f>'Data base'!AO27</f>
        <v>1.0195412064570943E-2</v>
      </c>
      <c r="Z322" s="167" t="s">
        <v>448</v>
      </c>
      <c r="AA322" s="167" t="s">
        <v>449</v>
      </c>
      <c r="AB322" s="171" t="s">
        <v>1050</v>
      </c>
      <c r="AC322" s="167" t="s">
        <v>493</v>
      </c>
      <c r="AD322" s="30"/>
      <c r="AE322" s="96">
        <f>'Data base'!AX27</f>
        <v>0.04</v>
      </c>
      <c r="AF322" s="167" t="s">
        <v>448</v>
      </c>
      <c r="AG322" s="167" t="s">
        <v>449</v>
      </c>
      <c r="AH322" s="171" t="s">
        <v>1050</v>
      </c>
      <c r="AI322" s="167" t="s">
        <v>493</v>
      </c>
      <c r="AJ322" s="30"/>
      <c r="AK322" s="96">
        <f>'Data base'!BH27</f>
        <v>3.1007751937984496E-3</v>
      </c>
      <c r="AL322" s="167" t="s">
        <v>448</v>
      </c>
      <c r="AM322" s="167" t="s">
        <v>449</v>
      </c>
      <c r="AN322" s="167" t="s">
        <v>450</v>
      </c>
      <c r="AO322" s="171" t="s">
        <v>493</v>
      </c>
    </row>
    <row r="323" spans="1:46" x14ac:dyDescent="0.3">
      <c r="D323" s="30" t="s">
        <v>437</v>
      </c>
      <c r="E323" s="30"/>
      <c r="F323" s="140">
        <f>'Data base'!E27</f>
        <v>4</v>
      </c>
      <c r="G323" s="127">
        <f>$F323</f>
        <v>4</v>
      </c>
      <c r="H323" s="127" t="s">
        <v>451</v>
      </c>
      <c r="I323" s="127" t="s">
        <v>452</v>
      </c>
      <c r="J323" s="171" t="s">
        <v>1051</v>
      </c>
      <c r="K323" s="127" t="s">
        <v>370</v>
      </c>
      <c r="L323" s="30"/>
      <c r="M323" s="172">
        <f>$F323</f>
        <v>4</v>
      </c>
      <c r="N323" s="167" t="s">
        <v>451</v>
      </c>
      <c r="O323" s="167" t="s">
        <v>452</v>
      </c>
      <c r="P323" s="171" t="s">
        <v>1051</v>
      </c>
      <c r="Q323" s="167" t="s">
        <v>370</v>
      </c>
      <c r="R323" s="30"/>
      <c r="S323" s="127">
        <f>$F323</f>
        <v>4</v>
      </c>
      <c r="T323" s="127" t="s">
        <v>451</v>
      </c>
      <c r="U323" s="127" t="s">
        <v>452</v>
      </c>
      <c r="V323" s="171" t="s">
        <v>1051</v>
      </c>
      <c r="W323" s="127" t="s">
        <v>370</v>
      </c>
      <c r="X323" s="30"/>
      <c r="Y323" s="208">
        <f>$F323</f>
        <v>4</v>
      </c>
      <c r="Z323" s="167" t="s">
        <v>451</v>
      </c>
      <c r="AA323" s="167" t="s">
        <v>452</v>
      </c>
      <c r="AB323" s="171" t="s">
        <v>1051</v>
      </c>
      <c r="AC323" s="167" t="s">
        <v>370</v>
      </c>
      <c r="AD323" s="30"/>
      <c r="AE323" s="208">
        <f>$F323</f>
        <v>4</v>
      </c>
      <c r="AF323" s="167" t="s">
        <v>451</v>
      </c>
      <c r="AG323" s="167" t="s">
        <v>452</v>
      </c>
      <c r="AH323" s="171" t="s">
        <v>1051</v>
      </c>
      <c r="AI323" s="167" t="s">
        <v>370</v>
      </c>
      <c r="AJ323" s="30"/>
      <c r="AK323" s="208">
        <f>$F323</f>
        <v>4</v>
      </c>
      <c r="AL323" s="167" t="s">
        <v>451</v>
      </c>
      <c r="AM323" s="167" t="s">
        <v>452</v>
      </c>
      <c r="AN323" s="171" t="s">
        <v>1051</v>
      </c>
      <c r="AO323" s="167" t="s">
        <v>370</v>
      </c>
    </row>
    <row r="324" spans="1:46" x14ac:dyDescent="0.3">
      <c r="D324" s="30" t="s">
        <v>561</v>
      </c>
      <c r="E324" s="30"/>
      <c r="F324" s="139"/>
      <c r="H324" s="127"/>
      <c r="I324" s="127"/>
      <c r="J324" s="135"/>
      <c r="K324" s="127"/>
      <c r="L324" s="30"/>
      <c r="M324" s="299">
        <f>'Data base'!U27</f>
        <v>4000</v>
      </c>
      <c r="N324" s="299"/>
      <c r="O324" s="299"/>
      <c r="P324" s="365"/>
      <c r="Q324" s="299"/>
      <c r="R324" s="300"/>
      <c r="S324" s="299">
        <f>'Data base'!AD27</f>
        <v>600000</v>
      </c>
      <c r="T324" s="299"/>
      <c r="U324" s="299"/>
      <c r="V324" s="365"/>
      <c r="W324" s="299"/>
      <c r="X324" s="300"/>
      <c r="Y324" s="299">
        <v>27</v>
      </c>
      <c r="Z324" s="300"/>
      <c r="AA324" s="300"/>
      <c r="AB324" s="300"/>
      <c r="AC324" s="300"/>
      <c r="AD324" s="300"/>
      <c r="AE324" s="299">
        <f>'Data base'!AV27</f>
        <v>1500</v>
      </c>
      <c r="AF324" s="300"/>
      <c r="AG324" s="300"/>
      <c r="AH324" s="300"/>
      <c r="AI324" s="300"/>
      <c r="AJ324" s="300"/>
      <c r="AK324" s="299">
        <f>'Data base'!BF27</f>
        <v>129000</v>
      </c>
      <c r="AL324" s="300"/>
      <c r="AM324" s="300"/>
      <c r="AN324" s="300"/>
      <c r="AO324" s="300"/>
      <c r="AP324" s="300"/>
      <c r="AQ324" s="300"/>
      <c r="AR324" s="300"/>
      <c r="AS324" s="300"/>
      <c r="AT324" s="300"/>
    </row>
    <row r="325" spans="1:46" x14ac:dyDescent="0.3">
      <c r="D325" s="30" t="s">
        <v>1039</v>
      </c>
      <c r="E325" s="30"/>
      <c r="F325" s="139"/>
      <c r="H325" s="30"/>
      <c r="I325" s="30"/>
      <c r="J325" s="30"/>
      <c r="K325" s="30"/>
      <c r="L325" s="30"/>
      <c r="M325" s="172">
        <f>Protection!F27</f>
        <v>0</v>
      </c>
      <c r="N325" s="30"/>
      <c r="O325" s="30"/>
      <c r="P325" s="30"/>
      <c r="Q325" s="30"/>
      <c r="R325" s="30"/>
      <c r="S325" s="225">
        <f>Protection!G27</f>
        <v>0</v>
      </c>
      <c r="T325" s="30"/>
      <c r="U325" s="30"/>
      <c r="V325" s="30"/>
      <c r="W325" s="30"/>
      <c r="X325" s="30"/>
      <c r="Y325" s="208">
        <f>Protection!H27</f>
        <v>0</v>
      </c>
      <c r="Z325" s="30"/>
      <c r="AA325" s="30"/>
      <c r="AB325" s="30"/>
      <c r="AC325" s="30"/>
      <c r="AD325" s="30"/>
      <c r="AE325" s="208">
        <f>Protection!I27</f>
        <v>0</v>
      </c>
      <c r="AF325" s="30"/>
      <c r="AG325" s="30"/>
      <c r="AH325" s="30"/>
      <c r="AI325" s="30"/>
      <c r="AJ325" s="30"/>
      <c r="AK325" s="208" t="str">
        <f>Protection!J27</f>
        <v>Yes</v>
      </c>
      <c r="AL325" s="30"/>
      <c r="AM325" s="30"/>
      <c r="AN325" s="30"/>
      <c r="AO325" s="30"/>
    </row>
    <row r="326" spans="1:46" x14ac:dyDescent="0.3">
      <c r="D326" s="30" t="s">
        <v>1038</v>
      </c>
      <c r="E326" s="30"/>
      <c r="F326" s="139"/>
      <c r="H326" s="30"/>
      <c r="I326" s="30"/>
      <c r="J326" s="30"/>
      <c r="K326" s="30"/>
      <c r="L326" s="30"/>
      <c r="M326" s="172">
        <f>Protection!L27</f>
        <v>0</v>
      </c>
      <c r="N326" s="30"/>
      <c r="O326" s="30"/>
      <c r="P326" s="30"/>
      <c r="Q326" s="30"/>
      <c r="R326" s="30"/>
      <c r="S326" s="30" t="str">
        <f>Protection!M27</f>
        <v>none</v>
      </c>
      <c r="T326" s="30"/>
      <c r="U326" s="30"/>
      <c r="V326" s="30"/>
      <c r="W326" s="30"/>
      <c r="X326" s="30"/>
      <c r="Y326" s="208">
        <f>Protection!N27</f>
        <v>0</v>
      </c>
      <c r="Z326" s="30"/>
      <c r="AA326" s="30"/>
      <c r="AB326" s="30"/>
      <c r="AC326" s="30"/>
      <c r="AD326" s="30"/>
      <c r="AE326" s="208">
        <f>Protection!O27</f>
        <v>0</v>
      </c>
      <c r="AF326" s="30"/>
      <c r="AG326" s="30"/>
      <c r="AH326" s="30"/>
      <c r="AI326" s="30"/>
      <c r="AJ326" s="30"/>
      <c r="AK326" s="225" t="str">
        <f>Protection!P27</f>
        <v>300**</v>
      </c>
      <c r="AL326" s="30"/>
      <c r="AM326" s="30"/>
      <c r="AN326" s="30"/>
      <c r="AO326" s="30"/>
    </row>
    <row r="328" spans="1:46" x14ac:dyDescent="0.3">
      <c r="A328" s="194">
        <v>28</v>
      </c>
      <c r="B328" s="39" t="str">
        <f>'Data base'!C28</f>
        <v>Tetrao urogallus</v>
      </c>
      <c r="C328" s="29" t="str">
        <f>'Data base'!D28</f>
        <v>Western Capercaillie</v>
      </c>
      <c r="D328" s="65" t="s">
        <v>438</v>
      </c>
      <c r="E328" s="65"/>
      <c r="F328" s="131"/>
      <c r="G328" s="138" t="s">
        <v>456</v>
      </c>
      <c r="H328" s="131" t="s">
        <v>439</v>
      </c>
      <c r="I328" s="131" t="s">
        <v>381</v>
      </c>
      <c r="J328" s="131" t="s">
        <v>861</v>
      </c>
      <c r="K328" s="131" t="s">
        <v>860</v>
      </c>
      <c r="L328" s="30"/>
      <c r="N328" s="131" t="s">
        <v>439</v>
      </c>
      <c r="O328" s="131" t="s">
        <v>381</v>
      </c>
      <c r="P328" s="131" t="s">
        <v>861</v>
      </c>
      <c r="Q328" s="131" t="s">
        <v>860</v>
      </c>
      <c r="R328" s="30"/>
      <c r="S328" s="30"/>
      <c r="T328" s="131" t="s">
        <v>439</v>
      </c>
      <c r="U328" s="131" t="s">
        <v>381</v>
      </c>
      <c r="V328" s="131" t="s">
        <v>861</v>
      </c>
      <c r="W328" s="131" t="s">
        <v>860</v>
      </c>
      <c r="X328" s="30"/>
      <c r="Y328" s="30"/>
      <c r="Z328" s="131" t="s">
        <v>439</v>
      </c>
      <c r="AA328" s="131" t="s">
        <v>381</v>
      </c>
      <c r="AB328" s="131" t="s">
        <v>861</v>
      </c>
      <c r="AC328" s="131" t="s">
        <v>860</v>
      </c>
      <c r="AD328" s="30"/>
      <c r="AE328" s="30"/>
      <c r="AF328" s="131" t="s">
        <v>439</v>
      </c>
      <c r="AG328" s="131" t="s">
        <v>381</v>
      </c>
      <c r="AH328" s="131" t="s">
        <v>861</v>
      </c>
      <c r="AI328" s="131" t="s">
        <v>860</v>
      </c>
      <c r="AJ328" s="30"/>
      <c r="AK328" s="30"/>
      <c r="AL328" s="131" t="s">
        <v>439</v>
      </c>
      <c r="AM328" s="131" t="s">
        <v>381</v>
      </c>
      <c r="AN328" s="131" t="s">
        <v>861</v>
      </c>
      <c r="AO328" s="131" t="s">
        <v>860</v>
      </c>
    </row>
    <row r="329" spans="1:46" x14ac:dyDescent="0.3">
      <c r="D329" s="130" t="s">
        <v>432</v>
      </c>
      <c r="E329" s="130"/>
      <c r="F329" s="141">
        <f>'Data base'!G28</f>
        <v>0</v>
      </c>
      <c r="G329" s="127">
        <f>$F329</f>
        <v>0</v>
      </c>
      <c r="H329" s="132">
        <v>1</v>
      </c>
      <c r="I329" s="132">
        <v>2</v>
      </c>
      <c r="J329" s="132">
        <v>3</v>
      </c>
      <c r="K329" s="173" t="s">
        <v>440</v>
      </c>
      <c r="L329" s="30"/>
      <c r="M329" s="167">
        <f>$F329</f>
        <v>0</v>
      </c>
      <c r="N329" s="168">
        <v>1</v>
      </c>
      <c r="O329" s="168">
        <v>2</v>
      </c>
      <c r="P329" s="168">
        <v>3</v>
      </c>
      <c r="Q329" s="173" t="s">
        <v>440</v>
      </c>
      <c r="R329" s="30"/>
      <c r="S329" s="127">
        <f>$F329</f>
        <v>0</v>
      </c>
      <c r="T329" s="132">
        <v>1</v>
      </c>
      <c r="U329" s="132">
        <v>2</v>
      </c>
      <c r="V329" s="132">
        <v>3</v>
      </c>
      <c r="W329" s="142" t="s">
        <v>440</v>
      </c>
      <c r="X329" s="30"/>
      <c r="Y329" s="167">
        <f>$F329</f>
        <v>0</v>
      </c>
      <c r="Z329" s="168">
        <v>1</v>
      </c>
      <c r="AA329" s="168">
        <v>2</v>
      </c>
      <c r="AB329" s="168">
        <v>3</v>
      </c>
      <c r="AC329" s="173" t="s">
        <v>440</v>
      </c>
      <c r="AD329" s="30"/>
      <c r="AE329" s="167">
        <f>$F329</f>
        <v>0</v>
      </c>
      <c r="AF329" s="168">
        <v>1</v>
      </c>
      <c r="AG329" s="168">
        <v>2</v>
      </c>
      <c r="AH329" s="168">
        <v>3</v>
      </c>
      <c r="AI329" s="173" t="s">
        <v>440</v>
      </c>
      <c r="AJ329" s="30"/>
      <c r="AK329" s="167">
        <f>$F329</f>
        <v>0</v>
      </c>
      <c r="AL329" s="168">
        <v>1</v>
      </c>
      <c r="AM329" s="168">
        <v>2</v>
      </c>
      <c r="AN329" s="168">
        <v>3</v>
      </c>
      <c r="AO329" s="173" t="s">
        <v>440</v>
      </c>
    </row>
    <row r="330" spans="1:46" x14ac:dyDescent="0.3">
      <c r="D330" s="31" t="s">
        <v>435</v>
      </c>
      <c r="E330" s="30"/>
      <c r="F330" s="140" t="str">
        <f>'Data base'!J28</f>
        <v>x</v>
      </c>
      <c r="G330" s="127" t="str">
        <f>$F330</f>
        <v>x</v>
      </c>
      <c r="H330" s="127" t="s">
        <v>389</v>
      </c>
      <c r="I330" s="127" t="s">
        <v>404</v>
      </c>
      <c r="J330" s="127" t="s">
        <v>446</v>
      </c>
      <c r="K330" s="127" t="s">
        <v>447</v>
      </c>
      <c r="L330" s="30"/>
      <c r="M330" s="167" t="str">
        <f>$F330</f>
        <v>x</v>
      </c>
      <c r="N330" s="171" t="s">
        <v>389</v>
      </c>
      <c r="O330" s="167" t="s">
        <v>404</v>
      </c>
      <c r="P330" s="167" t="s">
        <v>446</v>
      </c>
      <c r="Q330" s="167" t="s">
        <v>447</v>
      </c>
      <c r="R330" s="30"/>
      <c r="S330" s="127" t="str">
        <f>$F330</f>
        <v>x</v>
      </c>
      <c r="T330" s="127" t="s">
        <v>389</v>
      </c>
      <c r="U330" s="127" t="s">
        <v>404</v>
      </c>
      <c r="V330" s="138" t="s">
        <v>446</v>
      </c>
      <c r="W330" s="127" t="s">
        <v>447</v>
      </c>
      <c r="X330" s="30"/>
      <c r="Y330" s="167" t="str">
        <f>$F330</f>
        <v>x</v>
      </c>
      <c r="Z330" s="167" t="s">
        <v>389</v>
      </c>
      <c r="AA330" s="167" t="s">
        <v>404</v>
      </c>
      <c r="AB330" s="171" t="s">
        <v>446</v>
      </c>
      <c r="AC330" s="167" t="s">
        <v>447</v>
      </c>
      <c r="AD330" s="30"/>
      <c r="AE330" s="167" t="str">
        <f>$F330</f>
        <v>x</v>
      </c>
      <c r="AF330" s="167" t="s">
        <v>389</v>
      </c>
      <c r="AG330" s="167" t="s">
        <v>404</v>
      </c>
      <c r="AH330" s="171" t="s">
        <v>446</v>
      </c>
      <c r="AI330" s="167" t="s">
        <v>447</v>
      </c>
      <c r="AJ330" s="30"/>
      <c r="AK330" s="167" t="str">
        <f>$F330</f>
        <v>x</v>
      </c>
      <c r="AL330" s="167" t="s">
        <v>389</v>
      </c>
      <c r="AM330" s="167" t="s">
        <v>404</v>
      </c>
      <c r="AN330" s="171" t="s">
        <v>446</v>
      </c>
      <c r="AO330" s="167" t="s">
        <v>447</v>
      </c>
    </row>
    <row r="331" spans="1:46" s="194" customFormat="1" x14ac:dyDescent="0.3">
      <c r="B331" s="3"/>
      <c r="D331" s="31" t="s">
        <v>601</v>
      </c>
      <c r="F331" s="139"/>
      <c r="G331" s="97">
        <f>'Data base'!S28</f>
        <v>0</v>
      </c>
      <c r="H331" s="208" t="s">
        <v>640</v>
      </c>
      <c r="I331" s="208" t="s">
        <v>1058</v>
      </c>
      <c r="J331" s="208" t="s">
        <v>1057</v>
      </c>
      <c r="K331" s="208" t="s">
        <v>1054</v>
      </c>
      <c r="M331" s="97">
        <f>'Data base'!AB28</f>
        <v>9.7727337047846474E-2</v>
      </c>
      <c r="N331" s="208" t="s">
        <v>640</v>
      </c>
      <c r="O331" s="208" t="s">
        <v>1058</v>
      </c>
      <c r="P331" s="208" t="s">
        <v>1057</v>
      </c>
      <c r="Q331" s="171" t="s">
        <v>1054</v>
      </c>
      <c r="S331" s="97">
        <f>'Data base'!AK28</f>
        <v>8.2741652131482066</v>
      </c>
      <c r="T331" s="171" t="s">
        <v>1044</v>
      </c>
      <c r="U331" s="208" t="s">
        <v>1058</v>
      </c>
      <c r="V331" s="208" t="s">
        <v>1057</v>
      </c>
      <c r="W331" s="208" t="s">
        <v>1054</v>
      </c>
      <c r="Y331" s="97">
        <f>'Data base'!AT28</f>
        <v>6.8432891049559533E-2</v>
      </c>
      <c r="Z331" s="208" t="s">
        <v>640</v>
      </c>
      <c r="AA331" s="208" t="s">
        <v>1058</v>
      </c>
      <c r="AB331" s="208" t="s">
        <v>1057</v>
      </c>
      <c r="AC331" s="171" t="s">
        <v>1054</v>
      </c>
      <c r="AE331" s="97">
        <f>'Data base'!BC28</f>
        <v>1.2183800306278714</v>
      </c>
      <c r="AF331" s="208" t="s">
        <v>640</v>
      </c>
      <c r="AG331" s="171" t="s">
        <v>1059</v>
      </c>
      <c r="AH331" s="208" t="s">
        <v>1057</v>
      </c>
      <c r="AI331" s="208" t="s">
        <v>1054</v>
      </c>
      <c r="AK331" s="97">
        <f>'Data base'!BM28</f>
        <v>3.3962716707935914</v>
      </c>
      <c r="AL331" s="171" t="s">
        <v>1044</v>
      </c>
      <c r="AM331" s="208" t="s">
        <v>1058</v>
      </c>
      <c r="AN331" s="208" t="s">
        <v>1057</v>
      </c>
      <c r="AO331" s="208" t="s">
        <v>1054</v>
      </c>
    </row>
    <row r="332" spans="1:46" x14ac:dyDescent="0.3">
      <c r="D332" s="31" t="s">
        <v>433</v>
      </c>
      <c r="E332" s="133" t="s">
        <v>441</v>
      </c>
      <c r="F332" s="139"/>
      <c r="H332" s="127" t="s">
        <v>442</v>
      </c>
      <c r="I332" s="127" t="s">
        <v>443</v>
      </c>
      <c r="J332" s="127" t="s">
        <v>444</v>
      </c>
      <c r="K332" s="127" t="s">
        <v>445</v>
      </c>
      <c r="L332" s="30"/>
      <c r="M332" s="172" t="str">
        <f>'Data base'!T28</f>
        <v>VU</v>
      </c>
      <c r="N332" s="167" t="s">
        <v>442</v>
      </c>
      <c r="O332" s="171" t="s">
        <v>443</v>
      </c>
      <c r="P332" s="167" t="s">
        <v>444</v>
      </c>
      <c r="Q332" s="167" t="s">
        <v>445</v>
      </c>
      <c r="R332" s="30"/>
      <c r="S332" s="127" t="str">
        <f>'Data base'!AC28</f>
        <v>-</v>
      </c>
      <c r="T332" s="127" t="s">
        <v>442</v>
      </c>
      <c r="U332" s="127" t="s">
        <v>443</v>
      </c>
      <c r="V332" s="127" t="s">
        <v>444</v>
      </c>
      <c r="W332" s="138" t="s">
        <v>445</v>
      </c>
      <c r="X332" s="30"/>
      <c r="Y332" s="208">
        <f>'Data base'!AL28</f>
        <v>3</v>
      </c>
      <c r="Z332" s="167" t="s">
        <v>442</v>
      </c>
      <c r="AA332" s="171" t="s">
        <v>443</v>
      </c>
      <c r="AB332" s="167" t="s">
        <v>444</v>
      </c>
      <c r="AC332" s="167" t="s">
        <v>445</v>
      </c>
      <c r="AD332" s="30"/>
      <c r="AE332" s="208" t="str">
        <f>'Data base'!AU28</f>
        <v>2 ( V )</v>
      </c>
      <c r="AF332" s="167" t="s">
        <v>442</v>
      </c>
      <c r="AG332" s="171" t="s">
        <v>443</v>
      </c>
      <c r="AH332" s="167" t="s">
        <v>444</v>
      </c>
      <c r="AI332" s="167" t="s">
        <v>445</v>
      </c>
      <c r="AJ332" s="30"/>
      <c r="AK332" s="208" t="str">
        <f>'Data base'!BD28</f>
        <v>-</v>
      </c>
      <c r="AL332" s="167" t="s">
        <v>442</v>
      </c>
      <c r="AM332" s="167" t="s">
        <v>443</v>
      </c>
      <c r="AN332" s="167" t="s">
        <v>444</v>
      </c>
      <c r="AO332" s="171" t="s">
        <v>445</v>
      </c>
    </row>
    <row r="333" spans="1:46" x14ac:dyDescent="0.3">
      <c r="D333" s="264" t="s">
        <v>434</v>
      </c>
      <c r="E333" s="30" t="s">
        <v>384</v>
      </c>
      <c r="F333" s="139"/>
      <c r="H333" s="127" t="s">
        <v>389</v>
      </c>
      <c r="I333" s="127" t="s">
        <v>404</v>
      </c>
      <c r="J333" s="127" t="s">
        <v>287</v>
      </c>
      <c r="K333" s="127" t="s">
        <v>318</v>
      </c>
      <c r="L333" s="30"/>
      <c r="M333" s="218" t="str">
        <f>'Data base'!Y28</f>
        <v>- (50 - 70)</v>
      </c>
      <c r="N333" s="171" t="s">
        <v>389</v>
      </c>
      <c r="O333" s="167" t="s">
        <v>404</v>
      </c>
      <c r="P333" s="167" t="s">
        <v>287</v>
      </c>
      <c r="Q333" s="167" t="s">
        <v>318</v>
      </c>
      <c r="R333" s="30"/>
      <c r="S333" s="127">
        <f>'Data base'!AH28</f>
        <v>0</v>
      </c>
      <c r="T333" s="127" t="s">
        <v>389</v>
      </c>
      <c r="U333" s="127" t="s">
        <v>404</v>
      </c>
      <c r="V333" s="138" t="s">
        <v>287</v>
      </c>
      <c r="W333" s="127" t="s">
        <v>318</v>
      </c>
      <c r="X333" s="30"/>
      <c r="Y333" s="221" t="str">
        <f>'Data base'!AQ28</f>
        <v xml:space="preserve"> + (5 - 26)</v>
      </c>
      <c r="Z333" s="167" t="s">
        <v>389</v>
      </c>
      <c r="AA333" s="167" t="s">
        <v>404</v>
      </c>
      <c r="AB333" s="167" t="s">
        <v>287</v>
      </c>
      <c r="AC333" s="171" t="s">
        <v>318</v>
      </c>
      <c r="AD333" s="30"/>
      <c r="AE333" s="208">
        <f>'Data base'!AZ28</f>
        <v>0</v>
      </c>
      <c r="AF333" s="167" t="s">
        <v>389</v>
      </c>
      <c r="AG333" s="167" t="s">
        <v>404</v>
      </c>
      <c r="AH333" s="171" t="s">
        <v>287</v>
      </c>
      <c r="AI333" s="167" t="s">
        <v>318</v>
      </c>
      <c r="AJ333" s="30"/>
      <c r="AK333" s="99">
        <f>'Data base'!BJ28</f>
        <v>0</v>
      </c>
      <c r="AL333" s="167" t="s">
        <v>389</v>
      </c>
      <c r="AM333" s="167" t="s">
        <v>404</v>
      </c>
      <c r="AN333" s="171" t="s">
        <v>287</v>
      </c>
      <c r="AO333" s="167" t="s">
        <v>318</v>
      </c>
    </row>
    <row r="334" spans="1:46" x14ac:dyDescent="0.3">
      <c r="D334" s="264"/>
      <c r="E334" s="30" t="s">
        <v>383</v>
      </c>
      <c r="F334" s="139"/>
      <c r="H334" s="134"/>
      <c r="I334" s="127" t="s">
        <v>389</v>
      </c>
      <c r="J334" s="127" t="s">
        <v>287</v>
      </c>
      <c r="K334" s="127" t="s">
        <v>318</v>
      </c>
      <c r="L334" s="30"/>
      <c r="M334" s="218" t="str">
        <f>'Data base'!X28</f>
        <v>- (50 - 70)</v>
      </c>
      <c r="N334" s="169"/>
      <c r="O334" s="171" t="s">
        <v>389</v>
      </c>
      <c r="P334" s="167" t="s">
        <v>287</v>
      </c>
      <c r="Q334" s="167" t="s">
        <v>318</v>
      </c>
      <c r="R334" s="30"/>
      <c r="S334" s="127" t="str">
        <f>'Data base'!AG28</f>
        <v>- (5 - 22)</v>
      </c>
      <c r="T334" s="134"/>
      <c r="U334" s="138" t="s">
        <v>389</v>
      </c>
      <c r="V334" s="127" t="s">
        <v>287</v>
      </c>
      <c r="W334" s="127" t="s">
        <v>318</v>
      </c>
      <c r="X334" s="30"/>
      <c r="Y334" s="99" t="str">
        <f>'Data base'!AP28</f>
        <v xml:space="preserve"> - (56 - 56)</v>
      </c>
      <c r="Z334" s="169"/>
      <c r="AA334" s="171" t="s">
        <v>389</v>
      </c>
      <c r="AB334" s="167" t="s">
        <v>287</v>
      </c>
      <c r="AC334" s="167" t="s">
        <v>318</v>
      </c>
      <c r="AD334" s="30"/>
      <c r="AE334" s="208">
        <f>'Data base'!AY28</f>
        <v>0</v>
      </c>
      <c r="AF334" s="169"/>
      <c r="AG334" s="167" t="s">
        <v>389</v>
      </c>
      <c r="AH334" s="171" t="s">
        <v>287</v>
      </c>
      <c r="AI334" s="167" t="s">
        <v>318</v>
      </c>
      <c r="AJ334" s="30"/>
      <c r="AK334" s="99">
        <f>'Data base'!BI28</f>
        <v>0</v>
      </c>
      <c r="AL334" s="169"/>
      <c r="AM334" s="167" t="s">
        <v>389</v>
      </c>
      <c r="AN334" s="171" t="s">
        <v>287</v>
      </c>
      <c r="AO334" s="167" t="s">
        <v>318</v>
      </c>
    </row>
    <row r="335" spans="1:46" x14ac:dyDescent="0.3">
      <c r="D335" s="30" t="s">
        <v>436</v>
      </c>
      <c r="E335" s="30"/>
      <c r="F335" s="139"/>
      <c r="H335" s="127" t="s">
        <v>448</v>
      </c>
      <c r="I335" s="127" t="s">
        <v>449</v>
      </c>
      <c r="J335" s="127" t="s">
        <v>450</v>
      </c>
      <c r="K335" s="127" t="s">
        <v>493</v>
      </c>
      <c r="L335" s="30"/>
      <c r="M335" s="217">
        <f>'Data base'!W28</f>
        <v>3.6363636363636362E-2</v>
      </c>
      <c r="N335" s="167" t="s">
        <v>448</v>
      </c>
      <c r="O335" s="167" t="s">
        <v>449</v>
      </c>
      <c r="P335" s="171" t="s">
        <v>1050</v>
      </c>
      <c r="Q335" s="167" t="s">
        <v>493</v>
      </c>
      <c r="R335" s="30"/>
      <c r="S335" s="96">
        <f>'Data base'!AF28</f>
        <v>1.0344827586206897E-3</v>
      </c>
      <c r="T335" s="127" t="s">
        <v>448</v>
      </c>
      <c r="U335" s="127" t="s">
        <v>449</v>
      </c>
      <c r="V335" s="127" t="s">
        <v>450</v>
      </c>
      <c r="W335" s="138" t="s">
        <v>493</v>
      </c>
      <c r="X335" s="30"/>
      <c r="Y335" s="96">
        <f>'Data base'!AO28</f>
        <v>4.7770700636942678E-2</v>
      </c>
      <c r="Z335" s="167" t="s">
        <v>448</v>
      </c>
      <c r="AA335" s="167" t="s">
        <v>449</v>
      </c>
      <c r="AB335" s="171" t="s">
        <v>1050</v>
      </c>
      <c r="AC335" s="167" t="s">
        <v>493</v>
      </c>
      <c r="AD335" s="30"/>
      <c r="AE335" s="96">
        <f>'Data base'!AX28</f>
        <v>0.2</v>
      </c>
      <c r="AF335" s="167" t="s">
        <v>448</v>
      </c>
      <c r="AG335" s="171" t="s">
        <v>1049</v>
      </c>
      <c r="AH335" s="167" t="s">
        <v>450</v>
      </c>
      <c r="AI335" s="167" t="s">
        <v>493</v>
      </c>
      <c r="AJ335" s="30"/>
      <c r="AK335" s="96">
        <f>'Data base'!BH28</f>
        <v>1.639344262295082E-3</v>
      </c>
      <c r="AL335" s="167" t="s">
        <v>448</v>
      </c>
      <c r="AM335" s="167" t="s">
        <v>449</v>
      </c>
      <c r="AN335" s="167" t="s">
        <v>450</v>
      </c>
      <c r="AO335" s="171" t="s">
        <v>493</v>
      </c>
    </row>
    <row r="336" spans="1:46" x14ac:dyDescent="0.3">
      <c r="D336" s="30" t="s">
        <v>437</v>
      </c>
      <c r="E336" s="30"/>
      <c r="F336" s="140">
        <f>'Data base'!E28</f>
        <v>4</v>
      </c>
      <c r="G336" s="127">
        <f>$F336</f>
        <v>4</v>
      </c>
      <c r="H336" s="127" t="s">
        <v>451</v>
      </c>
      <c r="I336" s="127" t="s">
        <v>452</v>
      </c>
      <c r="J336" s="171" t="s">
        <v>1051</v>
      </c>
      <c r="K336" s="127" t="s">
        <v>370</v>
      </c>
      <c r="L336" s="30"/>
      <c r="M336" s="172">
        <f>$F336</f>
        <v>4</v>
      </c>
      <c r="N336" s="167" t="s">
        <v>451</v>
      </c>
      <c r="O336" s="167" t="s">
        <v>452</v>
      </c>
      <c r="P336" s="171" t="s">
        <v>1051</v>
      </c>
      <c r="Q336" s="167" t="s">
        <v>370</v>
      </c>
      <c r="R336" s="30"/>
      <c r="S336" s="127">
        <f>$F336</f>
        <v>4</v>
      </c>
      <c r="T336" s="127" t="s">
        <v>451</v>
      </c>
      <c r="U336" s="127" t="s">
        <v>452</v>
      </c>
      <c r="V336" s="171" t="s">
        <v>1051</v>
      </c>
      <c r="W336" s="127" t="s">
        <v>370</v>
      </c>
      <c r="X336" s="30"/>
      <c r="Y336" s="208">
        <f>$F336</f>
        <v>4</v>
      </c>
      <c r="Z336" s="167" t="s">
        <v>451</v>
      </c>
      <c r="AA336" s="167" t="s">
        <v>452</v>
      </c>
      <c r="AB336" s="171" t="s">
        <v>1051</v>
      </c>
      <c r="AC336" s="167" t="s">
        <v>370</v>
      </c>
      <c r="AD336" s="30"/>
      <c r="AE336" s="208">
        <f>$F336</f>
        <v>4</v>
      </c>
      <c r="AF336" s="167" t="s">
        <v>451</v>
      </c>
      <c r="AG336" s="167" t="s">
        <v>452</v>
      </c>
      <c r="AH336" s="171" t="s">
        <v>1051</v>
      </c>
      <c r="AI336" s="167" t="s">
        <v>370</v>
      </c>
      <c r="AJ336" s="30"/>
      <c r="AK336" s="208">
        <f>$F336</f>
        <v>4</v>
      </c>
      <c r="AL336" s="167" t="s">
        <v>451</v>
      </c>
      <c r="AM336" s="167" t="s">
        <v>452</v>
      </c>
      <c r="AN336" s="171" t="s">
        <v>1051</v>
      </c>
      <c r="AO336" s="167" t="s">
        <v>370</v>
      </c>
    </row>
    <row r="337" spans="1:49" x14ac:dyDescent="0.3">
      <c r="D337" s="30" t="s">
        <v>561</v>
      </c>
      <c r="E337" s="30"/>
      <c r="F337" s="139"/>
      <c r="H337" s="127"/>
      <c r="I337" s="127"/>
      <c r="J337" s="135"/>
      <c r="K337" s="127"/>
      <c r="L337" s="30"/>
      <c r="M337" s="299">
        <f>'Data base'!U28</f>
        <v>1100</v>
      </c>
      <c r="N337" s="299"/>
      <c r="O337" s="299"/>
      <c r="P337" s="365"/>
      <c r="Q337" s="299"/>
      <c r="R337" s="300"/>
      <c r="S337" s="299">
        <f>'Data base'!AD28</f>
        <v>290000</v>
      </c>
      <c r="T337" s="299"/>
      <c r="U337" s="299"/>
      <c r="V337" s="365"/>
      <c r="W337" s="299"/>
      <c r="X337" s="300"/>
      <c r="Y337" s="299">
        <f>'Data base'!AM28</f>
        <v>1256</v>
      </c>
      <c r="Z337" s="300"/>
      <c r="AA337" s="300"/>
      <c r="AB337" s="300"/>
      <c r="AC337" s="300"/>
      <c r="AD337" s="300"/>
      <c r="AE337" s="299">
        <f>'Data base'!AV28</f>
        <v>300</v>
      </c>
      <c r="AF337" s="300"/>
      <c r="AG337" s="300"/>
      <c r="AH337" s="300"/>
      <c r="AI337" s="300"/>
      <c r="AJ337" s="300"/>
      <c r="AK337" s="299">
        <f>'Data base'!BF28</f>
        <v>244000</v>
      </c>
      <c r="AL337" s="300"/>
      <c r="AM337" s="300"/>
      <c r="AN337" s="300"/>
      <c r="AO337" s="300"/>
      <c r="AP337" s="300"/>
      <c r="AQ337" s="300"/>
    </row>
    <row r="338" spans="1:49" x14ac:dyDescent="0.3">
      <c r="D338" s="30" t="s">
        <v>1039</v>
      </c>
      <c r="E338" s="30"/>
      <c r="F338" s="139"/>
      <c r="H338" s="30"/>
      <c r="I338" s="30"/>
      <c r="J338" s="30"/>
      <c r="K338" s="30"/>
      <c r="L338" s="30"/>
      <c r="M338" s="172">
        <f>Protection!F28</f>
        <v>0</v>
      </c>
      <c r="N338" s="30"/>
      <c r="O338" s="30"/>
      <c r="P338" s="30"/>
      <c r="Q338" s="30"/>
      <c r="R338" s="30"/>
      <c r="S338" s="225">
        <f>Protection!G28</f>
        <v>0</v>
      </c>
      <c r="T338" s="30"/>
      <c r="U338" s="30"/>
      <c r="V338" s="30"/>
      <c r="W338" s="30"/>
      <c r="X338" s="30"/>
      <c r="Y338" s="229" t="str">
        <f>Protection!H28</f>
        <v>All year (if micro-res.)</v>
      </c>
      <c r="Z338" s="30"/>
      <c r="AA338" s="210" t="s">
        <v>1067</v>
      </c>
      <c r="AB338" s="30"/>
      <c r="AC338" s="30"/>
      <c r="AD338" s="30"/>
      <c r="AE338" s="208">
        <f>Protection!I28</f>
        <v>0</v>
      </c>
      <c r="AF338" s="30"/>
      <c r="AG338" s="30"/>
      <c r="AH338" s="30"/>
      <c r="AI338" s="30"/>
      <c r="AJ338" s="30"/>
      <c r="AK338" s="208" t="str">
        <f>Protection!J28</f>
        <v>Yes</v>
      </c>
      <c r="AL338" s="30"/>
      <c r="AM338" s="30"/>
      <c r="AN338" s="30"/>
      <c r="AO338" s="30"/>
    </row>
    <row r="339" spans="1:49" x14ac:dyDescent="0.3">
      <c r="D339" s="30" t="s">
        <v>1038</v>
      </c>
      <c r="E339" s="30"/>
      <c r="F339" s="139"/>
      <c r="H339" s="30"/>
      <c r="I339" s="30"/>
      <c r="J339" s="30"/>
      <c r="K339" s="30"/>
      <c r="L339" s="30"/>
      <c r="M339" s="205" t="str">
        <f>Protection!L28</f>
        <v>Microreserves possible; 148 established</v>
      </c>
      <c r="N339" s="30"/>
      <c r="O339" s="30"/>
      <c r="P339" s="30"/>
      <c r="Q339" s="30"/>
      <c r="R339" s="30"/>
      <c r="S339" s="30" t="str">
        <f>Protection!M28</f>
        <v>none</v>
      </c>
      <c r="T339" s="30"/>
      <c r="U339" s="30"/>
      <c r="V339" s="30"/>
      <c r="W339" s="30"/>
      <c r="X339" s="30"/>
      <c r="Y339" s="229" t="str">
        <f>Protection!N28</f>
        <v>Microreserve</v>
      </c>
      <c r="Z339" s="30"/>
      <c r="AA339" s="30"/>
      <c r="AB339" s="30"/>
      <c r="AC339" s="30"/>
      <c r="AD339" s="30"/>
      <c r="AE339" s="208">
        <f>Protection!O28</f>
        <v>0</v>
      </c>
      <c r="AF339" s="30"/>
      <c r="AG339" s="30"/>
      <c r="AH339" s="30"/>
      <c r="AI339" s="30"/>
      <c r="AJ339" s="30"/>
      <c r="AK339" s="225" t="str">
        <f>Protection!P28</f>
        <v>200**</v>
      </c>
      <c r="AL339" s="30"/>
      <c r="AM339" s="30"/>
      <c r="AN339" s="30"/>
      <c r="AO339" s="30"/>
    </row>
    <row r="341" spans="1:49" x14ac:dyDescent="0.3">
      <c r="A341" s="194">
        <v>29</v>
      </c>
      <c r="B341" s="39" t="str">
        <f>'Data base'!C29</f>
        <v>Grus grus</v>
      </c>
      <c r="C341" s="29" t="str">
        <f>'Data base'!D29</f>
        <v>Common Crane</v>
      </c>
      <c r="D341" s="65" t="s">
        <v>438</v>
      </c>
      <c r="E341" s="65"/>
      <c r="F341" s="131"/>
      <c r="H341" s="131" t="s">
        <v>439</v>
      </c>
      <c r="I341" s="131" t="s">
        <v>381</v>
      </c>
      <c r="J341" s="131" t="s">
        <v>861</v>
      </c>
      <c r="K341" s="131" t="s">
        <v>860</v>
      </c>
      <c r="L341" s="30"/>
      <c r="N341" s="131" t="s">
        <v>439</v>
      </c>
      <c r="O341" s="131" t="s">
        <v>381</v>
      </c>
      <c r="P341" s="131" t="s">
        <v>861</v>
      </c>
      <c r="Q341" s="131" t="s">
        <v>860</v>
      </c>
      <c r="R341" s="30"/>
      <c r="S341" s="30"/>
      <c r="T341" s="131" t="s">
        <v>439</v>
      </c>
      <c r="U341" s="131" t="s">
        <v>381</v>
      </c>
      <c r="V341" s="131" t="s">
        <v>861</v>
      </c>
      <c r="W341" s="131" t="s">
        <v>860</v>
      </c>
      <c r="X341" s="30"/>
      <c r="Y341" s="30"/>
      <c r="Z341" s="131" t="s">
        <v>439</v>
      </c>
      <c r="AA341" s="131" t="s">
        <v>381</v>
      </c>
      <c r="AB341" s="131" t="s">
        <v>861</v>
      </c>
      <c r="AC341" s="131" t="s">
        <v>860</v>
      </c>
      <c r="AD341" s="30"/>
      <c r="AE341" s="30"/>
      <c r="AF341" s="131" t="s">
        <v>439</v>
      </c>
      <c r="AG341" s="131" t="s">
        <v>381</v>
      </c>
      <c r="AH341" s="131" t="s">
        <v>861</v>
      </c>
      <c r="AI341" s="131" t="s">
        <v>860</v>
      </c>
      <c r="AJ341" s="30"/>
      <c r="AK341" s="30"/>
      <c r="AL341" s="131" t="s">
        <v>439</v>
      </c>
      <c r="AM341" s="131" t="s">
        <v>381</v>
      </c>
      <c r="AN341" s="131" t="s">
        <v>861</v>
      </c>
      <c r="AO341" s="131" t="s">
        <v>860</v>
      </c>
    </row>
    <row r="342" spans="1:49" x14ac:dyDescent="0.3">
      <c r="D342" s="130" t="s">
        <v>432</v>
      </c>
      <c r="E342" s="130"/>
      <c r="F342" s="141">
        <f>'Data base'!G29</f>
        <v>0</v>
      </c>
      <c r="G342" s="127">
        <f>$F342</f>
        <v>0</v>
      </c>
      <c r="H342" s="132">
        <v>1</v>
      </c>
      <c r="I342" s="132">
        <v>2</v>
      </c>
      <c r="J342" s="132">
        <v>3</v>
      </c>
      <c r="K342" s="142" t="s">
        <v>440</v>
      </c>
      <c r="L342" s="30"/>
      <c r="M342" s="140">
        <f>$F342</f>
        <v>0</v>
      </c>
      <c r="N342" s="132">
        <v>1</v>
      </c>
      <c r="O342" s="132">
        <v>2</v>
      </c>
      <c r="P342" s="132">
        <v>3</v>
      </c>
      <c r="Q342" s="173" t="s">
        <v>440</v>
      </c>
      <c r="R342" s="30"/>
      <c r="S342" s="127">
        <f>$F342</f>
        <v>0</v>
      </c>
      <c r="T342" s="132">
        <v>1</v>
      </c>
      <c r="U342" s="132">
        <v>2</v>
      </c>
      <c r="V342" s="132">
        <v>3</v>
      </c>
      <c r="W342" s="142" t="s">
        <v>440</v>
      </c>
      <c r="X342" s="30"/>
      <c r="Y342" s="172">
        <f>$F342</f>
        <v>0</v>
      </c>
      <c r="Z342" s="168">
        <v>1</v>
      </c>
      <c r="AA342" s="168">
        <v>2</v>
      </c>
      <c r="AB342" s="168">
        <v>3</v>
      </c>
      <c r="AC342" s="173" t="s">
        <v>440</v>
      </c>
      <c r="AD342" s="30"/>
      <c r="AE342" s="172">
        <f>$F342</f>
        <v>0</v>
      </c>
      <c r="AF342" s="168">
        <v>1</v>
      </c>
      <c r="AG342" s="168">
        <v>2</v>
      </c>
      <c r="AH342" s="168">
        <v>3</v>
      </c>
      <c r="AI342" s="173" t="s">
        <v>440</v>
      </c>
      <c r="AJ342" s="30"/>
      <c r="AK342" s="172">
        <f>$F342</f>
        <v>0</v>
      </c>
      <c r="AL342" s="168">
        <v>1</v>
      </c>
      <c r="AM342" s="168">
        <v>2</v>
      </c>
      <c r="AN342" s="168">
        <v>3</v>
      </c>
      <c r="AO342" s="173" t="s">
        <v>440</v>
      </c>
    </row>
    <row r="343" spans="1:49" x14ac:dyDescent="0.3">
      <c r="D343" s="31" t="s">
        <v>435</v>
      </c>
      <c r="E343" s="30"/>
      <c r="F343" s="140" t="str">
        <f>'Data base'!J29</f>
        <v>x</v>
      </c>
      <c r="G343" s="127" t="str">
        <f>$F343</f>
        <v>x</v>
      </c>
      <c r="H343" s="194" t="s">
        <v>389</v>
      </c>
      <c r="I343" s="194" t="s">
        <v>404</v>
      </c>
      <c r="J343" s="171" t="s">
        <v>446</v>
      </c>
      <c r="K343" s="127" t="s">
        <v>447</v>
      </c>
      <c r="L343" s="30"/>
      <c r="M343" s="140" t="str">
        <f>$F343</f>
        <v>x</v>
      </c>
      <c r="N343" s="127" t="s">
        <v>389</v>
      </c>
      <c r="O343" s="127" t="s">
        <v>404</v>
      </c>
      <c r="P343" s="171" t="s">
        <v>446</v>
      </c>
      <c r="Q343" s="127" t="s">
        <v>447</v>
      </c>
      <c r="R343" s="30"/>
      <c r="S343" s="127" t="str">
        <f>$F343</f>
        <v>x</v>
      </c>
      <c r="T343" s="127" t="s">
        <v>389</v>
      </c>
      <c r="U343" s="127" t="s">
        <v>404</v>
      </c>
      <c r="V343" s="127" t="s">
        <v>446</v>
      </c>
      <c r="W343" s="127" t="s">
        <v>447</v>
      </c>
      <c r="X343" s="30"/>
      <c r="Y343" s="172" t="str">
        <f>$F343</f>
        <v>x</v>
      </c>
      <c r="Z343" s="167" t="s">
        <v>389</v>
      </c>
      <c r="AA343" s="167" t="s">
        <v>404</v>
      </c>
      <c r="AB343" s="171" t="s">
        <v>446</v>
      </c>
      <c r="AC343" s="167" t="s">
        <v>447</v>
      </c>
      <c r="AD343" s="30"/>
      <c r="AE343" s="172" t="str">
        <f>$F343</f>
        <v>x</v>
      </c>
      <c r="AF343" s="167" t="s">
        <v>389</v>
      </c>
      <c r="AG343" s="167" t="s">
        <v>404</v>
      </c>
      <c r="AH343" s="167" t="s">
        <v>446</v>
      </c>
      <c r="AI343" s="167" t="s">
        <v>447</v>
      </c>
      <c r="AJ343" s="30"/>
      <c r="AK343" s="172" t="str">
        <f>$F343</f>
        <v>x</v>
      </c>
      <c r="AL343" s="167" t="s">
        <v>389</v>
      </c>
      <c r="AM343" s="167" t="s">
        <v>404</v>
      </c>
      <c r="AN343" s="167" t="s">
        <v>446</v>
      </c>
      <c r="AO343" s="167" t="s">
        <v>447</v>
      </c>
    </row>
    <row r="344" spans="1:49" s="194" customFormat="1" x14ac:dyDescent="0.3">
      <c r="B344" s="3"/>
      <c r="D344" s="31" t="s">
        <v>601</v>
      </c>
      <c r="F344" s="139"/>
      <c r="G344" s="97">
        <f>'Data base'!S29</f>
        <v>0.10388002970251078</v>
      </c>
      <c r="H344" s="208" t="s">
        <v>640</v>
      </c>
      <c r="I344" s="208" t="s">
        <v>1058</v>
      </c>
      <c r="J344" s="208" t="s">
        <v>1057</v>
      </c>
      <c r="K344" s="171" t="s">
        <v>1054</v>
      </c>
      <c r="M344" s="97">
        <f>'Data base'!AB29</f>
        <v>6.8409135933492529</v>
      </c>
      <c r="N344" s="171" t="s">
        <v>1046</v>
      </c>
      <c r="O344" s="208" t="s">
        <v>1058</v>
      </c>
      <c r="P344" s="208" t="s">
        <v>1057</v>
      </c>
      <c r="Q344" s="208" t="s">
        <v>1054</v>
      </c>
      <c r="S344" s="97">
        <f>'Data base'!AK29</f>
        <v>4.1044042289550342</v>
      </c>
      <c r="T344" s="171" t="s">
        <v>1046</v>
      </c>
      <c r="U344" s="208" t="s">
        <v>1058</v>
      </c>
      <c r="V344" s="208" t="s">
        <v>1057</v>
      </c>
      <c r="W344" s="208" t="s">
        <v>1054</v>
      </c>
      <c r="Y344" s="97">
        <f>'Data base'!AT29</f>
        <v>1.163359147842512</v>
      </c>
      <c r="Z344" s="208" t="s">
        <v>640</v>
      </c>
      <c r="AA344" s="171" t="s">
        <v>1059</v>
      </c>
      <c r="AB344" s="208" t="s">
        <v>1057</v>
      </c>
      <c r="AC344" s="208" t="s">
        <v>1054</v>
      </c>
      <c r="AE344" s="97">
        <f>'Data base'!BC29</f>
        <v>4.5350812251148547</v>
      </c>
      <c r="AF344" s="171" t="s">
        <v>1046</v>
      </c>
      <c r="AG344" s="208" t="s">
        <v>1058</v>
      </c>
      <c r="AH344" s="208" t="s">
        <v>1057</v>
      </c>
      <c r="AI344" s="208" t="s">
        <v>1054</v>
      </c>
      <c r="AK344" s="97">
        <f>'Data base'!BM29</f>
        <v>2.5913749164436646</v>
      </c>
      <c r="AL344" s="171" t="s">
        <v>1046</v>
      </c>
      <c r="AM344" s="208" t="s">
        <v>1058</v>
      </c>
      <c r="AN344" s="208" t="s">
        <v>1057</v>
      </c>
      <c r="AO344" s="208" t="s">
        <v>1054</v>
      </c>
    </row>
    <row r="345" spans="1:49" x14ac:dyDescent="0.3">
      <c r="D345" s="31" t="s">
        <v>433</v>
      </c>
      <c r="E345" s="133" t="s">
        <v>441</v>
      </c>
      <c r="F345" s="139"/>
      <c r="G345" s="127" t="str">
        <f>'Data base'!K29</f>
        <v>LC</v>
      </c>
      <c r="H345" s="127" t="s">
        <v>442</v>
      </c>
      <c r="I345" s="127" t="s">
        <v>443</v>
      </c>
      <c r="J345" s="127" t="s">
        <v>444</v>
      </c>
      <c r="K345" s="138" t="s">
        <v>445</v>
      </c>
      <c r="L345" s="30"/>
      <c r="M345" s="172" t="str">
        <f>'Data base'!T29</f>
        <v>LC</v>
      </c>
      <c r="N345" s="127" t="s">
        <v>442</v>
      </c>
      <c r="O345" s="127" t="s">
        <v>443</v>
      </c>
      <c r="P345" s="127" t="s">
        <v>444</v>
      </c>
      <c r="Q345" s="171" t="s">
        <v>445</v>
      </c>
      <c r="R345" s="30"/>
      <c r="S345" s="127" t="str">
        <f>'Data base'!AC29</f>
        <v>-</v>
      </c>
      <c r="T345" s="127" t="s">
        <v>442</v>
      </c>
      <c r="U345" s="127" t="s">
        <v>443</v>
      </c>
      <c r="V345" s="127" t="s">
        <v>444</v>
      </c>
      <c r="W345" s="138" t="s">
        <v>445</v>
      </c>
      <c r="X345" s="30"/>
      <c r="Y345" s="208">
        <f>'Data base'!AL29</f>
        <v>3</v>
      </c>
      <c r="Z345" s="167" t="s">
        <v>442</v>
      </c>
      <c r="AA345" s="171" t="s">
        <v>443</v>
      </c>
      <c r="AB345" s="167" t="s">
        <v>444</v>
      </c>
      <c r="AC345" s="167" t="s">
        <v>445</v>
      </c>
      <c r="AD345" s="30"/>
      <c r="AE345" s="208" t="str">
        <f>'Data base'!AU29</f>
        <v>5 (Rs )</v>
      </c>
      <c r="AF345" s="167" t="s">
        <v>442</v>
      </c>
      <c r="AG345" s="167" t="s">
        <v>443</v>
      </c>
      <c r="AH345" s="167" t="s">
        <v>444</v>
      </c>
      <c r="AI345" s="171" t="s">
        <v>445</v>
      </c>
      <c r="AJ345" s="30"/>
      <c r="AK345" s="208" t="str">
        <f>'Data base'!BD29</f>
        <v>-</v>
      </c>
      <c r="AL345" s="167" t="s">
        <v>442</v>
      </c>
      <c r="AM345" s="167" t="s">
        <v>443</v>
      </c>
      <c r="AN345" s="167" t="s">
        <v>444</v>
      </c>
      <c r="AO345" s="171" t="s">
        <v>445</v>
      </c>
    </row>
    <row r="346" spans="1:49" x14ac:dyDescent="0.3">
      <c r="D346" s="264" t="s">
        <v>434</v>
      </c>
      <c r="E346" s="30" t="s">
        <v>384</v>
      </c>
      <c r="F346" s="139"/>
      <c r="G346" s="97" t="str">
        <f>'Data base'!P29</f>
        <v>+ (1,000 - 10,000)</v>
      </c>
      <c r="H346" s="127" t="s">
        <v>389</v>
      </c>
      <c r="I346" s="127" t="s">
        <v>404</v>
      </c>
      <c r="J346" s="127" t="s">
        <v>287</v>
      </c>
      <c r="K346" s="171" t="s">
        <v>318</v>
      </c>
      <c r="L346" s="30"/>
      <c r="M346" s="218" t="str">
        <f>'Data base'!Y29</f>
        <v>+ (50 - 70)</v>
      </c>
      <c r="N346" s="127" t="s">
        <v>389</v>
      </c>
      <c r="O346" s="127" t="s">
        <v>404</v>
      </c>
      <c r="P346" s="127" t="s">
        <v>287</v>
      </c>
      <c r="Q346" s="171" t="s">
        <v>318</v>
      </c>
      <c r="R346" s="30"/>
      <c r="S346" s="204" t="str">
        <f>'Data base'!AH29</f>
        <v>+ (242 - 456)</v>
      </c>
      <c r="T346" s="127" t="s">
        <v>389</v>
      </c>
      <c r="U346" s="127" t="s">
        <v>404</v>
      </c>
      <c r="V346" s="127" t="s">
        <v>287</v>
      </c>
      <c r="W346" s="171" t="s">
        <v>318</v>
      </c>
      <c r="X346" s="30"/>
      <c r="Y346" s="221" t="str">
        <f>'Data base'!AQ29</f>
        <v xml:space="preserve"> + (100 - 1,200)</v>
      </c>
      <c r="Z346" s="167" t="s">
        <v>389</v>
      </c>
      <c r="AA346" s="167" t="s">
        <v>404</v>
      </c>
      <c r="AB346" s="167" t="s">
        <v>287</v>
      </c>
      <c r="AC346" s="171" t="s">
        <v>318</v>
      </c>
      <c r="AD346" s="30"/>
      <c r="AE346" s="204" t="str">
        <f>'Data base'!AZ29</f>
        <v xml:space="preserve"> + (2,400 - 4,900)</v>
      </c>
      <c r="AF346" s="167" t="s">
        <v>389</v>
      </c>
      <c r="AG346" s="167" t="s">
        <v>404</v>
      </c>
      <c r="AH346" s="167" t="s">
        <v>287</v>
      </c>
      <c r="AI346" s="171" t="s">
        <v>318</v>
      </c>
      <c r="AJ346" s="30"/>
      <c r="AK346" s="221" t="str">
        <f>'Data base'!BJ29</f>
        <v xml:space="preserve"> + (150 - 250)</v>
      </c>
      <c r="AL346" s="167" t="s">
        <v>389</v>
      </c>
      <c r="AM346" s="167" t="s">
        <v>404</v>
      </c>
      <c r="AN346" s="167" t="s">
        <v>287</v>
      </c>
      <c r="AO346" s="171" t="s">
        <v>318</v>
      </c>
    </row>
    <row r="347" spans="1:49" x14ac:dyDescent="0.3">
      <c r="D347" s="264"/>
      <c r="E347" s="30" t="s">
        <v>383</v>
      </c>
      <c r="F347" s="139"/>
      <c r="G347" s="97" t="str">
        <f>'Data base'!O29</f>
        <v>+ (100 - 1,000)</v>
      </c>
      <c r="H347" s="134"/>
      <c r="I347" s="127" t="s">
        <v>389</v>
      </c>
      <c r="J347" s="127" t="s">
        <v>287</v>
      </c>
      <c r="K347" s="171" t="s">
        <v>318</v>
      </c>
      <c r="L347" s="30"/>
      <c r="M347" s="218" t="str">
        <f>'Data base'!X29</f>
        <v>+ (20 - 50)</v>
      </c>
      <c r="N347" s="134"/>
      <c r="O347" s="127" t="s">
        <v>389</v>
      </c>
      <c r="P347" s="127" t="s">
        <v>287</v>
      </c>
      <c r="Q347" s="171" t="s">
        <v>318</v>
      </c>
      <c r="R347" s="30"/>
      <c r="S347" s="204" t="str">
        <f>'Data base'!AG29</f>
        <v>+ (114 - 241)</v>
      </c>
      <c r="T347" s="134"/>
      <c r="U347" s="127" t="s">
        <v>389</v>
      </c>
      <c r="V347" s="127" t="s">
        <v>287</v>
      </c>
      <c r="W347" s="171" t="s">
        <v>318</v>
      </c>
      <c r="X347" s="30"/>
      <c r="Y347" s="99">
        <f>'Data base'!AP29</f>
        <v>0</v>
      </c>
      <c r="Z347" s="169"/>
      <c r="AA347" s="167" t="s">
        <v>389</v>
      </c>
      <c r="AB347" s="171" t="s">
        <v>287</v>
      </c>
      <c r="AC347" s="167" t="s">
        <v>318</v>
      </c>
      <c r="AD347" s="30"/>
      <c r="AE347" s="204" t="str">
        <f>'Data base'!AY29</f>
        <v xml:space="preserve"> + (450 - 1000)</v>
      </c>
      <c r="AF347" s="169"/>
      <c r="AG347" s="167" t="s">
        <v>389</v>
      </c>
      <c r="AH347" s="167" t="s">
        <v>287</v>
      </c>
      <c r="AI347" s="171" t="s">
        <v>318</v>
      </c>
      <c r="AJ347" s="30"/>
      <c r="AK347" s="221" t="str">
        <f>'Data base'!BI29</f>
        <v xml:space="preserve"> + (18 - 54)</v>
      </c>
      <c r="AL347" s="169"/>
      <c r="AM347" s="167" t="s">
        <v>389</v>
      </c>
      <c r="AN347" s="167" t="s">
        <v>287</v>
      </c>
      <c r="AO347" s="171" t="s">
        <v>318</v>
      </c>
    </row>
    <row r="348" spans="1:49" x14ac:dyDescent="0.3">
      <c r="D348" s="30" t="s">
        <v>436</v>
      </c>
      <c r="E348" s="30"/>
      <c r="F348" s="139"/>
      <c r="G348" s="97">
        <f>'Data base'!N29</f>
        <v>0.28169014084507044</v>
      </c>
      <c r="H348" s="127" t="s">
        <v>448</v>
      </c>
      <c r="I348" s="138" t="s">
        <v>1049</v>
      </c>
      <c r="J348" s="127" t="s">
        <v>450</v>
      </c>
      <c r="K348" s="127" t="s">
        <v>493</v>
      </c>
      <c r="L348" s="30"/>
      <c r="M348" s="217">
        <f>'Data base'!W29</f>
        <v>5.7142857142857143E-3</v>
      </c>
      <c r="N348" s="127" t="s">
        <v>448</v>
      </c>
      <c r="O348" s="127" t="s">
        <v>449</v>
      </c>
      <c r="P348" s="127" t="s">
        <v>450</v>
      </c>
      <c r="Q348" s="171" t="s">
        <v>493</v>
      </c>
      <c r="R348" s="30"/>
      <c r="S348" s="96">
        <f>'Data base'!AF29</f>
        <v>1.3043478260869565E-2</v>
      </c>
      <c r="T348" s="127" t="s">
        <v>448</v>
      </c>
      <c r="U348" s="127" t="s">
        <v>449</v>
      </c>
      <c r="V348" s="171" t="s">
        <v>1050</v>
      </c>
      <c r="W348" s="127" t="s">
        <v>493</v>
      </c>
      <c r="X348" s="30"/>
      <c r="Y348" s="96">
        <f>'Data base'!AO29</f>
        <v>0.04</v>
      </c>
      <c r="Z348" s="167" t="s">
        <v>448</v>
      </c>
      <c r="AA348" s="167" t="s">
        <v>449</v>
      </c>
      <c r="AB348" s="171" t="s">
        <v>1050</v>
      </c>
      <c r="AC348" s="167" t="s">
        <v>493</v>
      </c>
      <c r="AD348" s="30"/>
      <c r="AE348" s="96">
        <f>'Data base'!AX29</f>
        <v>1.2E-2</v>
      </c>
      <c r="AF348" s="167" t="s">
        <v>448</v>
      </c>
      <c r="AG348" s="167" t="s">
        <v>449</v>
      </c>
      <c r="AH348" s="171" t="s">
        <v>1050</v>
      </c>
      <c r="AI348" s="194" t="s">
        <v>493</v>
      </c>
      <c r="AJ348" s="30"/>
      <c r="AK348" s="96">
        <f>'Data base'!BH29</f>
        <v>1.9047619047619049E-2</v>
      </c>
      <c r="AL348" s="167" t="s">
        <v>448</v>
      </c>
      <c r="AM348" s="167" t="s">
        <v>449</v>
      </c>
      <c r="AN348" s="171" t="s">
        <v>1050</v>
      </c>
      <c r="AO348" s="167" t="s">
        <v>493</v>
      </c>
    </row>
    <row r="349" spans="1:49" x14ac:dyDescent="0.3">
      <c r="D349" s="30" t="s">
        <v>437</v>
      </c>
      <c r="E349" s="30"/>
      <c r="F349" s="140">
        <f>'Data base'!E29</f>
        <v>14</v>
      </c>
      <c r="G349" s="127">
        <f>$F349</f>
        <v>14</v>
      </c>
      <c r="H349" s="171" t="s">
        <v>1043</v>
      </c>
      <c r="I349" s="127" t="s">
        <v>452</v>
      </c>
      <c r="J349" s="135" t="s">
        <v>453</v>
      </c>
      <c r="K349" s="127" t="s">
        <v>370</v>
      </c>
      <c r="L349" s="30"/>
      <c r="M349" s="172">
        <f>$F349</f>
        <v>14</v>
      </c>
      <c r="N349" s="171" t="s">
        <v>1043</v>
      </c>
      <c r="O349" s="127" t="s">
        <v>452</v>
      </c>
      <c r="P349" s="135" t="s">
        <v>453</v>
      </c>
      <c r="Q349" s="127" t="s">
        <v>370</v>
      </c>
      <c r="R349" s="30"/>
      <c r="S349" s="127">
        <f>$F349</f>
        <v>14</v>
      </c>
      <c r="T349" s="171" t="s">
        <v>1043</v>
      </c>
      <c r="U349" s="127" t="s">
        <v>452</v>
      </c>
      <c r="V349" s="135" t="s">
        <v>453</v>
      </c>
      <c r="W349" s="127" t="s">
        <v>370</v>
      </c>
      <c r="X349" s="30"/>
      <c r="Y349" s="208">
        <f>$F349</f>
        <v>14</v>
      </c>
      <c r="Z349" s="171" t="s">
        <v>1043</v>
      </c>
      <c r="AA349" s="167" t="s">
        <v>452</v>
      </c>
      <c r="AB349" s="170" t="s">
        <v>453</v>
      </c>
      <c r="AC349" s="167" t="s">
        <v>370</v>
      </c>
      <c r="AD349" s="30"/>
      <c r="AE349" s="208">
        <f>$F349</f>
        <v>14</v>
      </c>
      <c r="AF349" s="171" t="s">
        <v>1043</v>
      </c>
      <c r="AG349" s="167" t="s">
        <v>452</v>
      </c>
      <c r="AH349" s="170" t="s">
        <v>453</v>
      </c>
      <c r="AI349" s="167" t="s">
        <v>370</v>
      </c>
      <c r="AJ349" s="30"/>
      <c r="AK349" s="208">
        <f>$F349</f>
        <v>14</v>
      </c>
      <c r="AL349" s="171" t="s">
        <v>1043</v>
      </c>
      <c r="AM349" s="167" t="s">
        <v>452</v>
      </c>
      <c r="AN349" s="170" t="s">
        <v>453</v>
      </c>
      <c r="AO349" s="167" t="s">
        <v>370</v>
      </c>
    </row>
    <row r="350" spans="1:49" x14ac:dyDescent="0.3">
      <c r="D350" s="30" t="s">
        <v>561</v>
      </c>
      <c r="E350" s="30"/>
      <c r="F350" s="139"/>
      <c r="G350" s="127">
        <f>'Data base'!L29</f>
        <v>142</v>
      </c>
      <c r="H350" s="127"/>
      <c r="I350" s="127"/>
      <c r="J350" s="135"/>
      <c r="K350" s="127"/>
      <c r="L350" s="194"/>
      <c r="M350" s="299">
        <f>'Data base'!U29</f>
        <v>7000</v>
      </c>
      <c r="N350" s="299"/>
      <c r="O350" s="299"/>
      <c r="P350" s="365"/>
      <c r="Q350" s="299"/>
      <c r="R350" s="300"/>
      <c r="S350" s="299">
        <f>'Data base'!AD29</f>
        <v>23000</v>
      </c>
      <c r="T350" s="299"/>
      <c r="U350" s="299"/>
      <c r="V350" s="365"/>
      <c r="W350" s="299"/>
      <c r="X350" s="300"/>
      <c r="Y350" s="299">
        <f>'Data base'!AM29</f>
        <v>1500</v>
      </c>
      <c r="Z350" s="300"/>
      <c r="AA350" s="300"/>
      <c r="AB350" s="300"/>
      <c r="AC350" s="300"/>
      <c r="AD350" s="300"/>
      <c r="AE350" s="299">
        <f>'Data base'!AV29</f>
        <v>5000</v>
      </c>
      <c r="AF350" s="300"/>
      <c r="AG350" s="300"/>
      <c r="AH350" s="300"/>
      <c r="AI350" s="300"/>
      <c r="AJ350" s="300"/>
      <c r="AK350" s="299">
        <f>'Data base'!BF29</f>
        <v>21000</v>
      </c>
      <c r="AL350" s="300"/>
      <c r="AM350" s="300"/>
      <c r="AN350" s="300"/>
      <c r="AO350" s="300"/>
      <c r="AP350" s="300"/>
      <c r="AQ350" s="300"/>
      <c r="AR350" s="300"/>
      <c r="AS350" s="300"/>
      <c r="AT350" s="300"/>
      <c r="AU350" s="300"/>
      <c r="AV350" s="300"/>
      <c r="AW350" s="300"/>
    </row>
    <row r="351" spans="1:49" x14ac:dyDescent="0.3">
      <c r="D351" s="30" t="s">
        <v>1039</v>
      </c>
      <c r="E351" s="30"/>
      <c r="F351" s="139"/>
      <c r="G351" s="125" t="str">
        <f>Protection!E29</f>
        <v>none - except deliberate destruction of, or damage to, their nests and eggs or removal of their nests</v>
      </c>
      <c r="H351" s="30"/>
      <c r="I351" s="30"/>
      <c r="J351" s="30"/>
      <c r="K351" s="30"/>
      <c r="L351" s="30"/>
      <c r="M351" s="172">
        <f>Protection!F29</f>
        <v>0</v>
      </c>
      <c r="N351" s="254"/>
      <c r="O351" s="30"/>
      <c r="P351" s="30"/>
      <c r="Q351" s="30"/>
      <c r="R351" s="30"/>
      <c r="S351" s="225">
        <f>Protection!G29</f>
        <v>0</v>
      </c>
      <c r="T351" s="30"/>
      <c r="U351" s="30"/>
      <c r="V351" s="30"/>
      <c r="W351" s="30"/>
      <c r="X351" s="30"/>
      <c r="Y351" s="208">
        <f>Protection!H29</f>
        <v>0</v>
      </c>
      <c r="Z351" s="30"/>
      <c r="AA351" s="30"/>
      <c r="AB351" s="30"/>
      <c r="AC351" s="30"/>
      <c r="AD351" s="30"/>
      <c r="AE351" s="208">
        <f>Protection!I29</f>
        <v>0</v>
      </c>
      <c r="AF351" s="30"/>
      <c r="AG351" s="30"/>
      <c r="AH351" s="30"/>
      <c r="AI351" s="30"/>
      <c r="AJ351" s="30"/>
      <c r="AK351" s="208" t="str">
        <f>Protection!J29</f>
        <v>Yes</v>
      </c>
      <c r="AL351" s="253"/>
      <c r="AM351" s="30"/>
      <c r="AN351" s="30"/>
      <c r="AO351" s="30"/>
    </row>
    <row r="352" spans="1:49" x14ac:dyDescent="0.3">
      <c r="D352" s="30" t="s">
        <v>1038</v>
      </c>
      <c r="E352" s="30"/>
      <c r="F352" s="139"/>
      <c r="G352" s="125" t="str">
        <f>Protection!K29</f>
        <v>none</v>
      </c>
      <c r="H352" s="30"/>
      <c r="I352" s="30"/>
      <c r="J352" s="30"/>
      <c r="K352" s="30"/>
      <c r="L352" s="30"/>
      <c r="M352" s="172">
        <f>Protection!L29</f>
        <v>0</v>
      </c>
      <c r="N352" s="30"/>
      <c r="O352" s="30"/>
      <c r="P352" s="30"/>
      <c r="Q352" s="30"/>
      <c r="R352" s="30"/>
      <c r="S352" s="30" t="str">
        <f>Protection!M29</f>
        <v>none</v>
      </c>
      <c r="T352" s="30"/>
      <c r="U352" s="30"/>
      <c r="V352" s="30"/>
      <c r="W352" s="30"/>
      <c r="X352" s="30"/>
      <c r="Y352" s="208">
        <f>Protection!N29</f>
        <v>0</v>
      </c>
      <c r="Z352" s="30"/>
      <c r="AA352" s="30"/>
      <c r="AB352" s="30"/>
      <c r="AC352" s="30"/>
      <c r="AD352" s="30"/>
      <c r="AE352" s="208">
        <f>Protection!O29</f>
        <v>0</v>
      </c>
      <c r="AF352" s="30"/>
      <c r="AG352" s="30"/>
      <c r="AH352" s="30"/>
      <c r="AI352" s="30"/>
      <c r="AJ352" s="30"/>
      <c r="AK352" s="225">
        <f>Protection!P29</f>
        <v>200</v>
      </c>
      <c r="AL352" s="30"/>
      <c r="AM352" s="30"/>
      <c r="AN352" s="30"/>
      <c r="AO352" s="30"/>
    </row>
    <row r="354" spans="1:41" x14ac:dyDescent="0.3">
      <c r="A354" s="194">
        <v>30</v>
      </c>
      <c r="B354" s="39" t="str">
        <f>'Data base'!C30</f>
        <v xml:space="preserve">Tringa ochropus </v>
      </c>
      <c r="C354" s="29" t="str">
        <f>'Data base'!D30</f>
        <v>Green Sandpiper</v>
      </c>
      <c r="D354" s="65" t="s">
        <v>438</v>
      </c>
      <c r="E354" s="65"/>
      <c r="F354" s="131"/>
      <c r="H354" s="131" t="s">
        <v>439</v>
      </c>
      <c r="I354" s="131" t="s">
        <v>381</v>
      </c>
      <c r="J354" s="131" t="s">
        <v>861</v>
      </c>
      <c r="K354" s="131" t="s">
        <v>860</v>
      </c>
      <c r="L354" s="30"/>
      <c r="N354" s="131" t="s">
        <v>439</v>
      </c>
      <c r="O354" s="131" t="s">
        <v>381</v>
      </c>
      <c r="P354" s="131" t="s">
        <v>861</v>
      </c>
      <c r="Q354" s="131" t="s">
        <v>860</v>
      </c>
      <c r="R354" s="30"/>
      <c r="S354" s="30"/>
      <c r="T354" s="131" t="s">
        <v>439</v>
      </c>
      <c r="U354" s="131" t="s">
        <v>381</v>
      </c>
      <c r="V354" s="131" t="s">
        <v>861</v>
      </c>
      <c r="W354" s="131" t="s">
        <v>860</v>
      </c>
      <c r="X354" s="30"/>
      <c r="Y354" s="30"/>
      <c r="Z354" s="131" t="s">
        <v>439</v>
      </c>
      <c r="AA354" s="131" t="s">
        <v>381</v>
      </c>
      <c r="AB354" s="131" t="s">
        <v>861</v>
      </c>
      <c r="AC354" s="131" t="s">
        <v>860</v>
      </c>
      <c r="AD354" s="30"/>
      <c r="AE354" s="30"/>
      <c r="AF354" s="131" t="s">
        <v>439</v>
      </c>
      <c r="AG354" s="131" t="s">
        <v>381</v>
      </c>
      <c r="AH354" s="131" t="s">
        <v>861</v>
      </c>
      <c r="AI354" s="131" t="s">
        <v>860</v>
      </c>
      <c r="AJ354" s="30"/>
      <c r="AK354" s="30"/>
      <c r="AL354" s="131" t="s">
        <v>439</v>
      </c>
      <c r="AM354" s="131" t="s">
        <v>381</v>
      </c>
      <c r="AN354" s="131" t="s">
        <v>861</v>
      </c>
      <c r="AO354" s="131" t="s">
        <v>860</v>
      </c>
    </row>
    <row r="355" spans="1:41" x14ac:dyDescent="0.3">
      <c r="D355" s="130" t="s">
        <v>432</v>
      </c>
      <c r="E355" s="130"/>
      <c r="F355" s="141">
        <f>'Data base'!G30</f>
        <v>0</v>
      </c>
      <c r="G355" s="127">
        <f>$F355</f>
        <v>0</v>
      </c>
      <c r="H355" s="132">
        <v>1</v>
      </c>
      <c r="I355" s="132">
        <v>2</v>
      </c>
      <c r="J355" s="132">
        <v>3</v>
      </c>
      <c r="K355" s="142" t="s">
        <v>440</v>
      </c>
      <c r="L355" s="30"/>
      <c r="M355" s="140">
        <f>$F355</f>
        <v>0</v>
      </c>
      <c r="N355" s="132">
        <v>1</v>
      </c>
      <c r="O355" s="132">
        <v>2</v>
      </c>
      <c r="P355" s="132">
        <v>3</v>
      </c>
      <c r="Q355" s="173" t="s">
        <v>440</v>
      </c>
      <c r="R355" s="30"/>
      <c r="S355" s="127">
        <f>$F355</f>
        <v>0</v>
      </c>
      <c r="T355" s="132">
        <v>1</v>
      </c>
      <c r="U355" s="132">
        <v>2</v>
      </c>
      <c r="V355" s="132">
        <v>3</v>
      </c>
      <c r="W355" s="142" t="s">
        <v>440</v>
      </c>
      <c r="X355" s="30"/>
      <c r="Y355" s="127">
        <f>$F355</f>
        <v>0</v>
      </c>
      <c r="Z355" s="132">
        <v>1</v>
      </c>
      <c r="AA355" s="132">
        <v>2</v>
      </c>
      <c r="AB355" s="132">
        <v>3</v>
      </c>
      <c r="AC355" s="142" t="s">
        <v>440</v>
      </c>
      <c r="AD355" s="30"/>
      <c r="AE355" s="172">
        <f>$F355</f>
        <v>0</v>
      </c>
      <c r="AF355" s="168">
        <v>1</v>
      </c>
      <c r="AG355" s="168">
        <v>2</v>
      </c>
      <c r="AH355" s="168">
        <v>3</v>
      </c>
      <c r="AI355" s="173" t="s">
        <v>440</v>
      </c>
      <c r="AJ355" s="30"/>
      <c r="AK355" s="172">
        <f>$F355</f>
        <v>0</v>
      </c>
      <c r="AL355" s="168">
        <v>1</v>
      </c>
      <c r="AM355" s="168">
        <v>2</v>
      </c>
      <c r="AN355" s="168">
        <v>3</v>
      </c>
      <c r="AO355" s="173" t="s">
        <v>440</v>
      </c>
    </row>
    <row r="356" spans="1:41" x14ac:dyDescent="0.3">
      <c r="D356" s="31" t="s">
        <v>435</v>
      </c>
      <c r="E356" s="30"/>
      <c r="F356" s="140">
        <f>'Data base'!J30</f>
        <v>0</v>
      </c>
      <c r="G356" s="127">
        <f>$F356</f>
        <v>0</v>
      </c>
      <c r="H356" s="127" t="s">
        <v>389</v>
      </c>
      <c r="I356" s="127" t="s">
        <v>404</v>
      </c>
      <c r="J356" s="127" t="s">
        <v>446</v>
      </c>
      <c r="K356" s="138" t="s">
        <v>447</v>
      </c>
      <c r="L356" s="30"/>
      <c r="M356" s="140">
        <f>$F356</f>
        <v>0</v>
      </c>
      <c r="N356" s="127" t="s">
        <v>389</v>
      </c>
      <c r="O356" s="127" t="s">
        <v>404</v>
      </c>
      <c r="P356" s="127" t="s">
        <v>446</v>
      </c>
      <c r="Q356" s="171" t="s">
        <v>447</v>
      </c>
      <c r="R356" s="30"/>
      <c r="S356" s="127">
        <f>$F356</f>
        <v>0</v>
      </c>
      <c r="T356" s="127" t="s">
        <v>389</v>
      </c>
      <c r="U356" s="127" t="s">
        <v>404</v>
      </c>
      <c r="V356" s="127" t="s">
        <v>446</v>
      </c>
      <c r="W356" s="138" t="s">
        <v>447</v>
      </c>
      <c r="X356" s="30"/>
      <c r="Y356" s="127">
        <f>$F356</f>
        <v>0</v>
      </c>
      <c r="Z356" s="127" t="s">
        <v>389</v>
      </c>
      <c r="AA356" s="127" t="s">
        <v>404</v>
      </c>
      <c r="AB356" s="127" t="s">
        <v>446</v>
      </c>
      <c r="AC356" s="138" t="s">
        <v>447</v>
      </c>
      <c r="AD356" s="30"/>
      <c r="AE356" s="172">
        <f>$F356</f>
        <v>0</v>
      </c>
      <c r="AF356" s="167" t="s">
        <v>389</v>
      </c>
      <c r="AG356" s="167" t="s">
        <v>404</v>
      </c>
      <c r="AH356" s="167" t="s">
        <v>446</v>
      </c>
      <c r="AI356" s="171" t="s">
        <v>447</v>
      </c>
      <c r="AJ356" s="30"/>
      <c r="AK356" s="172">
        <f>$F356</f>
        <v>0</v>
      </c>
      <c r="AL356" s="167" t="s">
        <v>389</v>
      </c>
      <c r="AM356" s="167" t="s">
        <v>404</v>
      </c>
      <c r="AN356" s="167" t="s">
        <v>446</v>
      </c>
      <c r="AO356" s="171" t="s">
        <v>447</v>
      </c>
    </row>
    <row r="357" spans="1:41" s="194" customFormat="1" x14ac:dyDescent="0.3">
      <c r="B357" s="3"/>
      <c r="D357" s="31" t="s">
        <v>601</v>
      </c>
      <c r="F357" s="139"/>
      <c r="G357" s="97">
        <f>'Data base'!S30</f>
        <v>1.0388002970251078E-2</v>
      </c>
      <c r="H357" s="208" t="s">
        <v>640</v>
      </c>
      <c r="I357" s="208" t="s">
        <v>1058</v>
      </c>
      <c r="J357" s="208" t="s">
        <v>1057</v>
      </c>
      <c r="K357" s="171" t="s">
        <v>1054</v>
      </c>
      <c r="M357" s="97">
        <f>'Data base'!AB30</f>
        <v>5.8636402228707878</v>
      </c>
      <c r="N357" s="171" t="s">
        <v>1046</v>
      </c>
      <c r="O357" s="208" t="s">
        <v>1058</v>
      </c>
      <c r="P357" s="208" t="s">
        <v>1057</v>
      </c>
      <c r="Q357" s="208" t="s">
        <v>1054</v>
      </c>
      <c r="S357" s="97">
        <f>'Data base'!AK30</f>
        <v>7.4637414481953019</v>
      </c>
      <c r="T357" s="171" t="s">
        <v>1046</v>
      </c>
      <c r="U357" s="208" t="s">
        <v>1058</v>
      </c>
      <c r="V357" s="208" t="s">
        <v>1057</v>
      </c>
      <c r="W357" s="208" t="s">
        <v>1054</v>
      </c>
      <c r="Y357" s="97">
        <f>'Data base'!AT30</f>
        <v>10.401799439533049</v>
      </c>
      <c r="Z357" s="171" t="s">
        <v>647</v>
      </c>
      <c r="AA357" s="208" t="s">
        <v>1058</v>
      </c>
      <c r="AB357" s="208" t="s">
        <v>1057</v>
      </c>
      <c r="AC357" s="208" t="s">
        <v>1054</v>
      </c>
      <c r="AE357" s="97">
        <f>'Data base'!BC30</f>
        <v>1.2183800306278714</v>
      </c>
      <c r="AF357" s="208" t="s">
        <v>640</v>
      </c>
      <c r="AG357" s="171" t="s">
        <v>1059</v>
      </c>
      <c r="AH357" s="208" t="s">
        <v>1057</v>
      </c>
      <c r="AI357" s="208" t="s">
        <v>1054</v>
      </c>
      <c r="AK357" s="97">
        <f>'Data base'!BM30</f>
        <v>1.41347722715109</v>
      </c>
      <c r="AL357" s="208" t="s">
        <v>640</v>
      </c>
      <c r="AM357" s="171" t="s">
        <v>1059</v>
      </c>
      <c r="AN357" s="208" t="s">
        <v>1057</v>
      </c>
      <c r="AO357" s="208" t="s">
        <v>1054</v>
      </c>
    </row>
    <row r="358" spans="1:41" x14ac:dyDescent="0.3">
      <c r="D358" s="31" t="s">
        <v>433</v>
      </c>
      <c r="E358" s="133" t="s">
        <v>441</v>
      </c>
      <c r="F358" s="139"/>
      <c r="G358" s="127" t="str">
        <f>'Data base'!K30</f>
        <v>VU</v>
      </c>
      <c r="H358" s="127" t="s">
        <v>442</v>
      </c>
      <c r="I358" s="138" t="s">
        <v>443</v>
      </c>
      <c r="J358" s="127" t="s">
        <v>444</v>
      </c>
      <c r="K358" s="127" t="s">
        <v>445</v>
      </c>
      <c r="L358" s="30"/>
      <c r="M358" s="172" t="str">
        <f>'Data base'!T30</f>
        <v>LC</v>
      </c>
      <c r="N358" s="127" t="s">
        <v>442</v>
      </c>
      <c r="O358" s="127" t="s">
        <v>443</v>
      </c>
      <c r="P358" s="127" t="s">
        <v>444</v>
      </c>
      <c r="Q358" s="171" t="s">
        <v>445</v>
      </c>
      <c r="R358" s="30"/>
      <c r="S358" s="127" t="str">
        <f>'Data base'!AC30</f>
        <v>-</v>
      </c>
      <c r="T358" s="127" t="s">
        <v>442</v>
      </c>
      <c r="U358" s="127" t="s">
        <v>443</v>
      </c>
      <c r="V358" s="127" t="s">
        <v>444</v>
      </c>
      <c r="W358" s="138" t="s">
        <v>445</v>
      </c>
      <c r="X358" s="30"/>
      <c r="Y358" s="127" t="str">
        <f>'Data base'!AL30</f>
        <v>-</v>
      </c>
      <c r="Z358" s="127" t="s">
        <v>442</v>
      </c>
      <c r="AA358" s="127" t="s">
        <v>443</v>
      </c>
      <c r="AB358" s="127" t="s">
        <v>444</v>
      </c>
      <c r="AC358" s="138" t="s">
        <v>445</v>
      </c>
      <c r="AD358" s="30"/>
      <c r="AE358" s="208" t="str">
        <f>'Data base'!AU30</f>
        <v>-</v>
      </c>
      <c r="AF358" s="167" t="s">
        <v>442</v>
      </c>
      <c r="AG358" s="167" t="s">
        <v>443</v>
      </c>
      <c r="AH358" s="167" t="s">
        <v>444</v>
      </c>
      <c r="AI358" s="171" t="s">
        <v>445</v>
      </c>
      <c r="AJ358" s="30"/>
      <c r="AK358" s="208" t="str">
        <f>'Data base'!BD30</f>
        <v>-</v>
      </c>
      <c r="AL358" s="167" t="s">
        <v>442</v>
      </c>
      <c r="AM358" s="167" t="s">
        <v>443</v>
      </c>
      <c r="AN358" s="167" t="s">
        <v>444</v>
      </c>
      <c r="AO358" s="171" t="s">
        <v>445</v>
      </c>
    </row>
    <row r="359" spans="1:41" x14ac:dyDescent="0.3">
      <c r="D359" s="264" t="s">
        <v>434</v>
      </c>
      <c r="E359" s="30" t="s">
        <v>384</v>
      </c>
      <c r="F359" s="139"/>
      <c r="G359" s="40" t="str">
        <f>'Data base'!P30</f>
        <v>- (20 - 33)</v>
      </c>
      <c r="H359" s="30" t="s">
        <v>389</v>
      </c>
      <c r="I359" s="171" t="s">
        <v>404</v>
      </c>
      <c r="J359" s="127" t="s">
        <v>287</v>
      </c>
      <c r="K359" s="127" t="s">
        <v>318</v>
      </c>
      <c r="L359" s="30"/>
      <c r="M359" s="218">
        <f>'Data base'!Y30</f>
        <v>0</v>
      </c>
      <c r="N359" s="127" t="s">
        <v>389</v>
      </c>
      <c r="O359" s="127" t="s">
        <v>404</v>
      </c>
      <c r="P359" s="171" t="s">
        <v>287</v>
      </c>
      <c r="Q359" s="127" t="s">
        <v>318</v>
      </c>
      <c r="R359" s="30"/>
      <c r="S359" s="127" t="str">
        <f>'Data base'!AH30</f>
        <v xml:space="preserve"> + (50 - 115)</v>
      </c>
      <c r="T359" s="127" t="s">
        <v>389</v>
      </c>
      <c r="U359" s="127" t="s">
        <v>404</v>
      </c>
      <c r="V359" s="127" t="s">
        <v>287</v>
      </c>
      <c r="W359" s="138" t="s">
        <v>318</v>
      </c>
      <c r="X359" s="30"/>
      <c r="Y359" s="40" t="str">
        <f>'Data base'!AQ30</f>
        <v xml:space="preserve"> + (32 - 579)</v>
      </c>
      <c r="Z359" s="127" t="s">
        <v>389</v>
      </c>
      <c r="AA359" s="127" t="s">
        <v>404</v>
      </c>
      <c r="AB359" s="127" t="s">
        <v>287</v>
      </c>
      <c r="AC359" s="138" t="s">
        <v>318</v>
      </c>
      <c r="AD359" s="30"/>
      <c r="AE359" s="208">
        <f>'Data base'!AZ30</f>
        <v>0</v>
      </c>
      <c r="AF359" s="167" t="s">
        <v>389</v>
      </c>
      <c r="AG359" s="167" t="s">
        <v>404</v>
      </c>
      <c r="AH359" s="171" t="s">
        <v>287</v>
      </c>
      <c r="AI359" s="167" t="s">
        <v>318</v>
      </c>
      <c r="AJ359" s="30"/>
      <c r="AK359" s="99">
        <f>'Data base'!BJ30</f>
        <v>0</v>
      </c>
      <c r="AL359" s="167" t="s">
        <v>389</v>
      </c>
      <c r="AM359" s="167" t="s">
        <v>404</v>
      </c>
      <c r="AN359" s="171" t="s">
        <v>287</v>
      </c>
      <c r="AO359" s="167" t="s">
        <v>318</v>
      </c>
    </row>
    <row r="360" spans="1:41" x14ac:dyDescent="0.3">
      <c r="D360" s="264"/>
      <c r="E360" s="30" t="s">
        <v>383</v>
      </c>
      <c r="F360" s="139"/>
      <c r="G360" s="99">
        <f>'Data base'!O30</f>
        <v>0</v>
      </c>
      <c r="H360" s="134"/>
      <c r="I360" s="127" t="s">
        <v>389</v>
      </c>
      <c r="J360" s="138" t="s">
        <v>287</v>
      </c>
      <c r="K360" s="127" t="s">
        <v>318</v>
      </c>
      <c r="L360" s="30"/>
      <c r="M360" s="218">
        <f>'Data base'!X30</f>
        <v>0</v>
      </c>
      <c r="N360" s="134"/>
      <c r="O360" s="127" t="s">
        <v>389</v>
      </c>
      <c r="P360" s="171" t="s">
        <v>287</v>
      </c>
      <c r="Q360" s="127" t="s">
        <v>318</v>
      </c>
      <c r="R360" s="30"/>
      <c r="S360" s="127">
        <f>'Data base'!AG30</f>
        <v>0</v>
      </c>
      <c r="T360" s="134"/>
      <c r="U360" s="127" t="s">
        <v>389</v>
      </c>
      <c r="V360" s="138" t="s">
        <v>287</v>
      </c>
      <c r="W360" s="127" t="s">
        <v>318</v>
      </c>
      <c r="X360" s="30"/>
      <c r="Y360" s="40">
        <f>'Data base'!AP30</f>
        <v>0</v>
      </c>
      <c r="Z360" s="134"/>
      <c r="AA360" s="127" t="s">
        <v>389</v>
      </c>
      <c r="AB360" s="138" t="s">
        <v>287</v>
      </c>
      <c r="AC360" s="127" t="s">
        <v>318</v>
      </c>
      <c r="AD360" s="30"/>
      <c r="AE360" s="208">
        <f>'Data base'!AY30</f>
        <v>0</v>
      </c>
      <c r="AF360" s="169"/>
      <c r="AG360" s="167" t="s">
        <v>389</v>
      </c>
      <c r="AH360" s="171" t="s">
        <v>287</v>
      </c>
      <c r="AI360" s="167" t="s">
        <v>318</v>
      </c>
      <c r="AJ360" s="30"/>
      <c r="AK360" s="221" t="str">
        <f>'Data base'!BI30</f>
        <v xml:space="preserve"> + (26 - 56)</v>
      </c>
      <c r="AL360" s="169"/>
      <c r="AM360" s="167" t="s">
        <v>389</v>
      </c>
      <c r="AN360" s="167" t="s">
        <v>287</v>
      </c>
      <c r="AO360" s="171" t="s">
        <v>318</v>
      </c>
    </row>
    <row r="361" spans="1:41" x14ac:dyDescent="0.3">
      <c r="D361" s="30" t="s">
        <v>436</v>
      </c>
      <c r="E361" s="30"/>
      <c r="F361" s="139"/>
      <c r="G361" s="97">
        <f>'Data base'!N30</f>
        <v>1.3333333333333333</v>
      </c>
      <c r="H361" s="171" t="s">
        <v>1040</v>
      </c>
      <c r="I361" s="127" t="s">
        <v>449</v>
      </c>
      <c r="J361" s="127" t="s">
        <v>450</v>
      </c>
      <c r="K361" s="127" t="s">
        <v>493</v>
      </c>
      <c r="L361" s="30"/>
      <c r="M361" s="217">
        <f>'Data base'!W30</f>
        <v>2.6666666666666666E-3</v>
      </c>
      <c r="N361" s="127" t="s">
        <v>448</v>
      </c>
      <c r="O361" s="127" t="s">
        <v>449</v>
      </c>
      <c r="P361" s="127" t="s">
        <v>450</v>
      </c>
      <c r="Q361" s="171" t="s">
        <v>493</v>
      </c>
      <c r="R361" s="30"/>
      <c r="S361" s="96">
        <f>'Data base'!AF30</f>
        <v>1.8749999999999999E-3</v>
      </c>
      <c r="T361" s="127" t="s">
        <v>448</v>
      </c>
      <c r="U361" s="127" t="s">
        <v>449</v>
      </c>
      <c r="V361" s="127" t="s">
        <v>450</v>
      </c>
      <c r="W361" s="138" t="s">
        <v>493</v>
      </c>
      <c r="X361" s="30"/>
      <c r="Y361" s="100">
        <f>'Data base'!AO30</f>
        <v>1.1342991260225234E-4</v>
      </c>
      <c r="Z361" s="127" t="s">
        <v>448</v>
      </c>
      <c r="AA361" s="127" t="s">
        <v>449</v>
      </c>
      <c r="AB361" s="127" t="s">
        <v>450</v>
      </c>
      <c r="AC361" s="138" t="s">
        <v>493</v>
      </c>
      <c r="AD361" s="30"/>
      <c r="AE361" s="96">
        <f>'Data base'!AX30</f>
        <v>1.2E-2</v>
      </c>
      <c r="AF361" s="167" t="s">
        <v>448</v>
      </c>
      <c r="AG361" s="167" t="s">
        <v>449</v>
      </c>
      <c r="AH361" s="171" t="s">
        <v>1050</v>
      </c>
      <c r="AI361" s="167" t="s">
        <v>493</v>
      </c>
      <c r="AJ361" s="30"/>
      <c r="AK361" s="96">
        <f>'Data base'!BH30</f>
        <v>1.1764705882352941E-2</v>
      </c>
      <c r="AL361" s="167" t="s">
        <v>448</v>
      </c>
      <c r="AM361" s="167" t="s">
        <v>449</v>
      </c>
      <c r="AN361" s="171" t="s">
        <v>1050</v>
      </c>
      <c r="AO361" s="167" t="s">
        <v>493</v>
      </c>
    </row>
    <row r="362" spans="1:41" x14ac:dyDescent="0.3">
      <c r="D362" s="30" t="s">
        <v>437</v>
      </c>
      <c r="E362" s="30"/>
      <c r="F362" s="140" t="str">
        <f>'Data base'!E30</f>
        <v>&lt;3.3</v>
      </c>
      <c r="G362" s="127" t="str">
        <f>$F362</f>
        <v>&lt;3.3</v>
      </c>
      <c r="H362" s="127" t="s">
        <v>451</v>
      </c>
      <c r="I362" s="127" t="s">
        <v>452</v>
      </c>
      <c r="J362" s="135" t="s">
        <v>453</v>
      </c>
      <c r="K362" s="138" t="s">
        <v>370</v>
      </c>
      <c r="L362" s="30"/>
      <c r="M362" s="172" t="str">
        <f>$F362</f>
        <v>&lt;3.3</v>
      </c>
      <c r="N362" s="127" t="s">
        <v>451</v>
      </c>
      <c r="O362" s="127" t="s">
        <v>452</v>
      </c>
      <c r="P362" s="135" t="s">
        <v>453</v>
      </c>
      <c r="Q362" s="171" t="s">
        <v>370</v>
      </c>
      <c r="R362" s="30"/>
      <c r="S362" s="127" t="str">
        <f>$F362</f>
        <v>&lt;3.3</v>
      </c>
      <c r="T362" s="127" t="s">
        <v>451</v>
      </c>
      <c r="U362" s="127" t="s">
        <v>452</v>
      </c>
      <c r="V362" s="135" t="s">
        <v>453</v>
      </c>
      <c r="W362" s="138" t="s">
        <v>370</v>
      </c>
      <c r="X362" s="30"/>
      <c r="Y362" s="127" t="str">
        <f>$F362</f>
        <v>&lt;3.3</v>
      </c>
      <c r="Z362" s="127" t="s">
        <v>451</v>
      </c>
      <c r="AA362" s="127" t="s">
        <v>452</v>
      </c>
      <c r="AB362" s="135" t="s">
        <v>453</v>
      </c>
      <c r="AC362" s="138" t="s">
        <v>370</v>
      </c>
      <c r="AD362" s="30"/>
      <c r="AE362" s="208" t="str">
        <f>$F362</f>
        <v>&lt;3.3</v>
      </c>
      <c r="AF362" s="167" t="s">
        <v>451</v>
      </c>
      <c r="AG362" s="167" t="s">
        <v>452</v>
      </c>
      <c r="AH362" s="170" t="s">
        <v>453</v>
      </c>
      <c r="AI362" s="171" t="s">
        <v>370</v>
      </c>
      <c r="AJ362" s="30"/>
      <c r="AK362" s="208" t="str">
        <f>$F362</f>
        <v>&lt;3.3</v>
      </c>
      <c r="AL362" s="167" t="s">
        <v>451</v>
      </c>
      <c r="AM362" s="167" t="s">
        <v>452</v>
      </c>
      <c r="AN362" s="170" t="s">
        <v>453</v>
      </c>
      <c r="AO362" s="171" t="s">
        <v>370</v>
      </c>
    </row>
    <row r="363" spans="1:41" x14ac:dyDescent="0.3">
      <c r="D363" s="30" t="s">
        <v>561</v>
      </c>
      <c r="E363" s="30"/>
      <c r="F363" s="139"/>
      <c r="G363" s="40" t="str">
        <f>'Data base'!L30</f>
        <v>30</v>
      </c>
      <c r="H363" s="127"/>
      <c r="I363" s="127"/>
      <c r="J363" s="135"/>
      <c r="K363" s="127"/>
      <c r="L363" s="194"/>
      <c r="M363" s="299">
        <f>'Data base'!U30</f>
        <v>15000</v>
      </c>
      <c r="N363" s="299"/>
      <c r="O363" s="299"/>
      <c r="P363" s="365"/>
      <c r="Q363" s="299"/>
      <c r="R363" s="300"/>
      <c r="S363" s="299">
        <f>'Data base'!AD30</f>
        <v>160000</v>
      </c>
      <c r="T363" s="299"/>
      <c r="U363" s="299"/>
      <c r="V363" s="365"/>
      <c r="W363" s="299"/>
      <c r="X363" s="300"/>
      <c r="Y363" s="300">
        <f>'Data base'!AM30</f>
        <v>528961</v>
      </c>
      <c r="Z363" s="300"/>
      <c r="AA363" s="300"/>
      <c r="AB363" s="300"/>
      <c r="AC363" s="300"/>
      <c r="AD363" s="300"/>
      <c r="AE363" s="299">
        <f>'Data base'!AV30</f>
        <v>5000</v>
      </c>
      <c r="AF363" s="300"/>
      <c r="AG363" s="300"/>
      <c r="AH363" s="300"/>
      <c r="AI363" s="300"/>
      <c r="AJ363" s="300"/>
      <c r="AK363" s="299">
        <f>'Data base'!BF30</f>
        <v>34000</v>
      </c>
      <c r="AL363" s="300"/>
      <c r="AM363" s="300"/>
      <c r="AN363" s="300"/>
      <c r="AO363" s="300"/>
    </row>
    <row r="364" spans="1:41" x14ac:dyDescent="0.3">
      <c r="D364" s="30" t="s">
        <v>1039</v>
      </c>
      <c r="E364" s="30"/>
      <c r="F364" s="139"/>
      <c r="G364" s="125" t="str">
        <f>Protection!E30</f>
        <v>none - except deliberate destruction of, or damage to, their nests and eggs or removal of their nests</v>
      </c>
      <c r="H364" s="30"/>
      <c r="I364" s="30"/>
      <c r="J364" s="30"/>
      <c r="K364" s="30"/>
      <c r="L364" s="30"/>
      <c r="M364" s="172" t="str">
        <f>Protection!F30</f>
        <v>?</v>
      </c>
      <c r="N364" s="30"/>
      <c r="O364" s="30"/>
      <c r="P364" s="30"/>
      <c r="Q364" s="30"/>
      <c r="R364" s="30"/>
      <c r="S364" s="225" t="str">
        <f>Protection!G30</f>
        <v>?</v>
      </c>
      <c r="T364" s="30"/>
      <c r="U364" s="30"/>
      <c r="V364" s="30"/>
      <c r="W364" s="30"/>
      <c r="X364" s="30"/>
      <c r="Y364" s="30" t="str">
        <f>Protection!H30</f>
        <v>?</v>
      </c>
      <c r="Z364" s="30"/>
      <c r="AA364" s="30"/>
      <c r="AB364" s="30"/>
      <c r="AC364" s="30"/>
      <c r="AD364" s="30"/>
      <c r="AE364" s="208" t="str">
        <f>Protection!I30</f>
        <v>?</v>
      </c>
      <c r="AF364" s="30"/>
      <c r="AG364" s="30"/>
      <c r="AH364" s="30"/>
      <c r="AI364" s="30"/>
      <c r="AJ364" s="30"/>
      <c r="AK364" s="208" t="str">
        <f>Protection!J30</f>
        <v>?</v>
      </c>
      <c r="AL364" s="30"/>
      <c r="AM364" s="30"/>
      <c r="AN364" s="30"/>
      <c r="AO364" s="30"/>
    </row>
    <row r="365" spans="1:41" x14ac:dyDescent="0.3">
      <c r="D365" s="30" t="s">
        <v>1038</v>
      </c>
      <c r="E365" s="30"/>
      <c r="F365" s="139"/>
      <c r="G365" s="125">
        <f>Protection!K30</f>
        <v>0</v>
      </c>
      <c r="H365" s="30"/>
      <c r="I365" s="30"/>
      <c r="J365" s="30"/>
      <c r="K365" s="30"/>
      <c r="L365" s="30"/>
      <c r="M365" s="172">
        <f>Protection!L30</f>
        <v>0</v>
      </c>
      <c r="N365" s="30"/>
      <c r="O365" s="30"/>
      <c r="P365" s="30"/>
      <c r="Q365" s="30"/>
      <c r="R365" s="30"/>
      <c r="S365" s="225">
        <f>Protection!M30</f>
        <v>0</v>
      </c>
      <c r="T365" s="30"/>
      <c r="U365" s="30"/>
      <c r="V365" s="30"/>
      <c r="W365" s="30"/>
      <c r="X365" s="30"/>
      <c r="Y365" s="30">
        <f>Protection!N30</f>
        <v>0</v>
      </c>
      <c r="Z365" s="30"/>
      <c r="AA365" s="30"/>
      <c r="AB365" s="30"/>
      <c r="AC365" s="30"/>
      <c r="AD365" s="30"/>
      <c r="AE365" s="208">
        <f>Protection!O30</f>
        <v>0</v>
      </c>
      <c r="AF365" s="30"/>
      <c r="AG365" s="30"/>
      <c r="AH365" s="30"/>
      <c r="AI365" s="30"/>
      <c r="AJ365" s="30"/>
      <c r="AK365" s="225" t="str">
        <f>Protection!P30</f>
        <v>?</v>
      </c>
      <c r="AL365" s="30"/>
      <c r="AM365" s="30"/>
      <c r="AN365" s="30"/>
      <c r="AO365" s="30"/>
    </row>
    <row r="367" spans="1:41" x14ac:dyDescent="0.3">
      <c r="A367" s="194">
        <v>31</v>
      </c>
      <c r="B367" s="39" t="str">
        <f>'Data base'!C31</f>
        <v>Columba oenas</v>
      </c>
      <c r="C367" s="29" t="str">
        <f>'Data base'!D31</f>
        <v>Stock Dove</v>
      </c>
      <c r="D367" s="65" t="s">
        <v>438</v>
      </c>
      <c r="E367" s="65"/>
      <c r="F367" s="131"/>
      <c r="H367" s="131" t="s">
        <v>439</v>
      </c>
      <c r="I367" s="131" t="s">
        <v>381</v>
      </c>
      <c r="J367" s="131" t="s">
        <v>861</v>
      </c>
      <c r="K367" s="131" t="s">
        <v>860</v>
      </c>
      <c r="L367" s="30"/>
      <c r="N367" s="131" t="s">
        <v>439</v>
      </c>
      <c r="O367" s="131" t="s">
        <v>381</v>
      </c>
      <c r="P367" s="131" t="s">
        <v>861</v>
      </c>
      <c r="Q367" s="131" t="s">
        <v>860</v>
      </c>
      <c r="R367" s="30"/>
      <c r="S367" s="30"/>
      <c r="T367" s="131" t="s">
        <v>439</v>
      </c>
      <c r="U367" s="131" t="s">
        <v>381</v>
      </c>
      <c r="V367" s="131" t="s">
        <v>861</v>
      </c>
      <c r="W367" s="131" t="s">
        <v>860</v>
      </c>
      <c r="X367" s="30"/>
      <c r="Y367" s="30"/>
      <c r="Z367" s="131" t="s">
        <v>439</v>
      </c>
      <c r="AA367" s="131" t="s">
        <v>381</v>
      </c>
      <c r="AB367" s="131" t="s">
        <v>861</v>
      </c>
      <c r="AC367" s="131" t="s">
        <v>860</v>
      </c>
      <c r="AD367" s="30"/>
      <c r="AE367" s="30"/>
      <c r="AF367" s="143" t="s">
        <v>439</v>
      </c>
      <c r="AG367" s="143" t="s">
        <v>381</v>
      </c>
      <c r="AH367" s="143" t="s">
        <v>861</v>
      </c>
      <c r="AI367" s="143" t="s">
        <v>860</v>
      </c>
      <c r="AJ367" s="30"/>
      <c r="AK367" s="30"/>
      <c r="AL367" s="131" t="s">
        <v>439</v>
      </c>
      <c r="AM367" s="131" t="s">
        <v>381</v>
      </c>
      <c r="AN367" s="131" t="s">
        <v>861</v>
      </c>
      <c r="AO367" s="131" t="s">
        <v>860</v>
      </c>
    </row>
    <row r="368" spans="1:41" x14ac:dyDescent="0.3">
      <c r="D368" s="130" t="s">
        <v>432</v>
      </c>
      <c r="E368" s="130"/>
      <c r="F368" s="141">
        <f>'Data base'!G31</f>
        <v>0</v>
      </c>
      <c r="G368" s="127">
        <f>$F368</f>
        <v>0</v>
      </c>
      <c r="H368" s="132">
        <v>1</v>
      </c>
      <c r="I368" s="132">
        <v>2</v>
      </c>
      <c r="J368" s="132">
        <v>3</v>
      </c>
      <c r="K368" s="142" t="s">
        <v>440</v>
      </c>
      <c r="L368" s="30"/>
      <c r="M368" s="140">
        <f>$F368</f>
        <v>0</v>
      </c>
      <c r="N368" s="132">
        <v>1</v>
      </c>
      <c r="O368" s="132">
        <v>2</v>
      </c>
      <c r="P368" s="132">
        <v>3</v>
      </c>
      <c r="Q368" s="173" t="s">
        <v>440</v>
      </c>
      <c r="R368" s="30"/>
      <c r="S368" s="127">
        <f>$F368</f>
        <v>0</v>
      </c>
      <c r="T368" s="132">
        <v>1</v>
      </c>
      <c r="U368" s="132">
        <v>2</v>
      </c>
      <c r="V368" s="132">
        <v>3</v>
      </c>
      <c r="W368" s="142" t="s">
        <v>440</v>
      </c>
      <c r="X368" s="30"/>
      <c r="Y368" s="172">
        <f>$F368</f>
        <v>0</v>
      </c>
      <c r="Z368" s="168">
        <v>1</v>
      </c>
      <c r="AA368" s="168">
        <v>2</v>
      </c>
      <c r="AB368" s="168">
        <v>3</v>
      </c>
      <c r="AC368" s="173" t="s">
        <v>440</v>
      </c>
      <c r="AD368" s="30"/>
      <c r="AE368" s="172">
        <f>$F368</f>
        <v>0</v>
      </c>
      <c r="AF368" s="168">
        <v>1</v>
      </c>
      <c r="AG368" s="168">
        <v>2</v>
      </c>
      <c r="AH368" s="168">
        <v>3</v>
      </c>
      <c r="AI368" s="173" t="s">
        <v>440</v>
      </c>
      <c r="AJ368" s="30"/>
      <c r="AK368" s="172">
        <f>$F368</f>
        <v>0</v>
      </c>
      <c r="AL368" s="168">
        <v>1</v>
      </c>
      <c r="AM368" s="168">
        <v>2</v>
      </c>
      <c r="AN368" s="168">
        <v>3</v>
      </c>
      <c r="AO368" s="173" t="s">
        <v>440</v>
      </c>
    </row>
    <row r="369" spans="1:41" x14ac:dyDescent="0.3">
      <c r="D369" s="31" t="s">
        <v>435</v>
      </c>
      <c r="E369" s="30"/>
      <c r="F369" s="140">
        <f>'Data base'!J31</f>
        <v>0</v>
      </c>
      <c r="G369" s="127">
        <f>$F369</f>
        <v>0</v>
      </c>
      <c r="H369" s="127" t="s">
        <v>389</v>
      </c>
      <c r="I369" s="127" t="s">
        <v>404</v>
      </c>
      <c r="J369" s="127" t="s">
        <v>446</v>
      </c>
      <c r="K369" s="171" t="s">
        <v>447</v>
      </c>
      <c r="L369" s="30"/>
      <c r="M369" s="140">
        <f>$F369</f>
        <v>0</v>
      </c>
      <c r="N369" s="127" t="s">
        <v>389</v>
      </c>
      <c r="O369" s="127" t="s">
        <v>404</v>
      </c>
      <c r="P369" s="127" t="s">
        <v>446</v>
      </c>
      <c r="Q369" s="171" t="s">
        <v>447</v>
      </c>
      <c r="R369" s="30"/>
      <c r="S369" s="127">
        <f>$F369</f>
        <v>0</v>
      </c>
      <c r="T369" s="127" t="s">
        <v>389</v>
      </c>
      <c r="U369" s="127" t="s">
        <v>404</v>
      </c>
      <c r="V369" s="127" t="s">
        <v>446</v>
      </c>
      <c r="W369" s="138" t="s">
        <v>447</v>
      </c>
      <c r="X369" s="30"/>
      <c r="Y369" s="172">
        <f>$F369</f>
        <v>0</v>
      </c>
      <c r="Z369" s="167" t="s">
        <v>389</v>
      </c>
      <c r="AA369" s="167" t="s">
        <v>404</v>
      </c>
      <c r="AB369" s="167" t="s">
        <v>446</v>
      </c>
      <c r="AC369" s="171" t="s">
        <v>447</v>
      </c>
      <c r="AD369" s="30"/>
      <c r="AE369" s="172">
        <f>$F369</f>
        <v>0</v>
      </c>
      <c r="AF369" s="167" t="s">
        <v>389</v>
      </c>
      <c r="AG369" s="167" t="s">
        <v>404</v>
      </c>
      <c r="AH369" s="167" t="s">
        <v>446</v>
      </c>
      <c r="AI369" s="171" t="s">
        <v>447</v>
      </c>
      <c r="AJ369" s="30"/>
      <c r="AK369" s="172">
        <f>$F369</f>
        <v>0</v>
      </c>
      <c r="AL369" s="167" t="s">
        <v>389</v>
      </c>
      <c r="AM369" s="167" t="s">
        <v>404</v>
      </c>
      <c r="AN369" s="167" t="s">
        <v>446</v>
      </c>
      <c r="AO369" s="171" t="s">
        <v>447</v>
      </c>
    </row>
    <row r="370" spans="1:41" s="194" customFormat="1" x14ac:dyDescent="0.3">
      <c r="B370" s="3"/>
      <c r="D370" s="31" t="s">
        <v>601</v>
      </c>
      <c r="F370" s="139"/>
      <c r="G370" s="97">
        <f>'Data base'!S31</f>
        <v>0.20776005940502157</v>
      </c>
      <c r="H370" s="208" t="s">
        <v>640</v>
      </c>
      <c r="I370" s="208" t="s">
        <v>1058</v>
      </c>
      <c r="J370" s="208" t="s">
        <v>1057</v>
      </c>
      <c r="K370" s="171" t="s">
        <v>1054</v>
      </c>
      <c r="M370" s="97">
        <f>'Data base'!AB31</f>
        <v>9.7727337047846474E-2</v>
      </c>
      <c r="N370" s="208" t="s">
        <v>640</v>
      </c>
      <c r="O370" s="208" t="s">
        <v>1058</v>
      </c>
      <c r="P370" s="208" t="s">
        <v>1057</v>
      </c>
      <c r="Q370" s="171" t="s">
        <v>1054</v>
      </c>
      <c r="S370" s="97">
        <f>'Data base'!AK31</f>
        <v>7.8428106285764992E-2</v>
      </c>
      <c r="T370" s="208" t="s">
        <v>640</v>
      </c>
      <c r="U370" s="208" t="s">
        <v>1058</v>
      </c>
      <c r="V370" s="208" t="s">
        <v>1057</v>
      </c>
      <c r="W370" s="171" t="s">
        <v>1054</v>
      </c>
      <c r="Y370" s="97">
        <f>'Data base'!AT31</f>
        <v>2.7373156419823812</v>
      </c>
      <c r="Z370" s="171" t="s">
        <v>1046</v>
      </c>
      <c r="AA370" s="208" t="s">
        <v>1058</v>
      </c>
      <c r="AB370" s="208" t="s">
        <v>1057</v>
      </c>
      <c r="AC370" s="208" t="s">
        <v>1054</v>
      </c>
      <c r="AE370" s="97">
        <f>'Data base'!BC31</f>
        <v>6.7687779479326193E-2</v>
      </c>
      <c r="AF370" s="208" t="s">
        <v>640</v>
      </c>
      <c r="AG370" s="208" t="s">
        <v>1058</v>
      </c>
      <c r="AH370" s="208" t="s">
        <v>1057</v>
      </c>
      <c r="AI370" s="171" t="s">
        <v>1054</v>
      </c>
      <c r="AK370" s="97">
        <f>'Data base'!BM31</f>
        <v>0.15705302523900999</v>
      </c>
      <c r="AL370" s="208" t="s">
        <v>640</v>
      </c>
      <c r="AM370" s="208" t="s">
        <v>1058</v>
      </c>
      <c r="AN370" s="208" t="s">
        <v>1057</v>
      </c>
      <c r="AO370" s="171" t="s">
        <v>1054</v>
      </c>
    </row>
    <row r="371" spans="1:41" x14ac:dyDescent="0.3">
      <c r="D371" s="31" t="s">
        <v>433</v>
      </c>
      <c r="E371" s="133" t="s">
        <v>441</v>
      </c>
      <c r="F371" s="139"/>
      <c r="G371" s="127" t="str">
        <f>'Data base'!K31</f>
        <v>LC</v>
      </c>
      <c r="H371" s="127" t="s">
        <v>442</v>
      </c>
      <c r="I371" s="127" t="s">
        <v>443</v>
      </c>
      <c r="J371" s="127" t="s">
        <v>444</v>
      </c>
      <c r="K371" s="138" t="s">
        <v>445</v>
      </c>
      <c r="L371" s="30"/>
      <c r="M371" s="172" t="str">
        <f>'Data base'!T31</f>
        <v>NT</v>
      </c>
      <c r="N371" s="127" t="s">
        <v>442</v>
      </c>
      <c r="O371" s="127" t="s">
        <v>443</v>
      </c>
      <c r="P371" s="171" t="s">
        <v>444</v>
      </c>
      <c r="Q371" s="127" t="s">
        <v>445</v>
      </c>
      <c r="R371" s="30"/>
      <c r="S371" s="127" t="str">
        <f>'Data base'!AC31</f>
        <v>-</v>
      </c>
      <c r="T371" s="127" t="s">
        <v>442</v>
      </c>
      <c r="U371" s="127" t="s">
        <v>443</v>
      </c>
      <c r="V371" s="127" t="s">
        <v>444</v>
      </c>
      <c r="W371" s="138" t="s">
        <v>445</v>
      </c>
      <c r="X371" s="30"/>
      <c r="Y371" s="208">
        <f>'Data base'!AL31</f>
        <v>3</v>
      </c>
      <c r="Z371" s="167" t="s">
        <v>442</v>
      </c>
      <c r="AA371" s="171" t="s">
        <v>443</v>
      </c>
      <c r="AB371" s="167" t="s">
        <v>444</v>
      </c>
      <c r="AC371" s="167" t="s">
        <v>445</v>
      </c>
      <c r="AD371" s="30"/>
      <c r="AE371" s="208" t="str">
        <f>'Data base'!AU31</f>
        <v>3 ( R )</v>
      </c>
      <c r="AF371" s="167" t="s">
        <v>442</v>
      </c>
      <c r="AG371" s="171" t="s">
        <v>443</v>
      </c>
      <c r="AH371" s="167" t="s">
        <v>444</v>
      </c>
      <c r="AI371" s="167" t="s">
        <v>445</v>
      </c>
      <c r="AJ371" s="30"/>
      <c r="AK371" s="208" t="str">
        <f>'Data base'!BD31</f>
        <v>-</v>
      </c>
      <c r="AL371" s="167" t="s">
        <v>442</v>
      </c>
      <c r="AM371" s="167" t="s">
        <v>443</v>
      </c>
      <c r="AN371" s="167" t="s">
        <v>444</v>
      </c>
      <c r="AO371" s="171" t="s">
        <v>445</v>
      </c>
    </row>
    <row r="372" spans="1:41" x14ac:dyDescent="0.3">
      <c r="D372" s="264" t="s">
        <v>434</v>
      </c>
      <c r="E372" s="30" t="s">
        <v>384</v>
      </c>
      <c r="F372" s="139"/>
      <c r="G372" s="40" t="str">
        <f>'Data base'!P31</f>
        <v>+ (100 - 1,000)</v>
      </c>
      <c r="H372" s="127" t="s">
        <v>389</v>
      </c>
      <c r="I372" s="127" t="s">
        <v>404</v>
      </c>
      <c r="J372" s="127" t="s">
        <v>287</v>
      </c>
      <c r="K372" s="138" t="s">
        <v>318</v>
      </c>
      <c r="L372" s="30"/>
      <c r="M372" s="218">
        <f>'Data base'!Y31</f>
        <v>0</v>
      </c>
      <c r="N372" s="127" t="s">
        <v>389</v>
      </c>
      <c r="O372" s="127" t="s">
        <v>404</v>
      </c>
      <c r="P372" s="171" t="s">
        <v>287</v>
      </c>
      <c r="Q372" s="127" t="s">
        <v>318</v>
      </c>
      <c r="R372" s="30"/>
      <c r="S372" s="127" t="str">
        <f>'Data base'!AH31</f>
        <v xml:space="preserve"> - (8 - 52)</v>
      </c>
      <c r="T372" s="127" t="s">
        <v>389</v>
      </c>
      <c r="U372" s="138" t="s">
        <v>404</v>
      </c>
      <c r="V372" s="127" t="s">
        <v>287</v>
      </c>
      <c r="W372" s="127" t="s">
        <v>318</v>
      </c>
      <c r="X372" s="30"/>
      <c r="Y372" s="221" t="str">
        <f>'Data base'!AQ31</f>
        <v xml:space="preserve"> + (74 - 326)</v>
      </c>
      <c r="Z372" s="167" t="s">
        <v>389</v>
      </c>
      <c r="AA372" s="167" t="s">
        <v>404</v>
      </c>
      <c r="AB372" s="167" t="s">
        <v>287</v>
      </c>
      <c r="AC372" s="171" t="s">
        <v>318</v>
      </c>
      <c r="AD372" s="30"/>
      <c r="AE372" s="208" t="str">
        <f>'Data base'!AZ31</f>
        <v xml:space="preserve"> + (25 - 150)</v>
      </c>
      <c r="AF372" s="167" t="s">
        <v>389</v>
      </c>
      <c r="AG372" s="167" t="s">
        <v>404</v>
      </c>
      <c r="AH372" s="167" t="s">
        <v>287</v>
      </c>
      <c r="AI372" s="171" t="s">
        <v>318</v>
      </c>
      <c r="AJ372" s="30"/>
      <c r="AK372" s="99" t="str">
        <f>'Data base'!BJ31</f>
        <v xml:space="preserve"> - (52 - 70)</v>
      </c>
      <c r="AL372" s="167" t="s">
        <v>389</v>
      </c>
      <c r="AM372" s="171" t="s">
        <v>404</v>
      </c>
      <c r="AN372" s="167" t="s">
        <v>287</v>
      </c>
      <c r="AO372" s="167" t="s">
        <v>318</v>
      </c>
    </row>
    <row r="373" spans="1:41" x14ac:dyDescent="0.3">
      <c r="D373" s="264"/>
      <c r="E373" s="30" t="s">
        <v>383</v>
      </c>
      <c r="F373" s="139"/>
      <c r="G373" s="99">
        <f>'Data base'!O31</f>
        <v>0</v>
      </c>
      <c r="H373" s="134"/>
      <c r="I373" s="127" t="s">
        <v>389</v>
      </c>
      <c r="J373" s="138" t="s">
        <v>287</v>
      </c>
      <c r="K373" s="127" t="s">
        <v>318</v>
      </c>
      <c r="L373" s="30"/>
      <c r="M373" s="218">
        <f>'Data base'!X31</f>
        <v>0</v>
      </c>
      <c r="N373" s="134"/>
      <c r="O373" s="127" t="s">
        <v>389</v>
      </c>
      <c r="P373" s="171" t="s">
        <v>287</v>
      </c>
      <c r="Q373" s="127" t="s">
        <v>318</v>
      </c>
      <c r="R373" s="30"/>
      <c r="S373" s="127">
        <f>'Data base'!AG31</f>
        <v>0</v>
      </c>
      <c r="T373" s="134"/>
      <c r="U373" s="127" t="s">
        <v>389</v>
      </c>
      <c r="V373" s="138" t="s">
        <v>287</v>
      </c>
      <c r="W373" s="127" t="s">
        <v>318</v>
      </c>
      <c r="X373" s="30"/>
      <c r="Y373" s="99" t="str">
        <f>'Data base'!AP31</f>
        <v xml:space="preserve">F </v>
      </c>
      <c r="Z373" s="169"/>
      <c r="AA373" s="144" t="s">
        <v>389</v>
      </c>
      <c r="AB373" s="144" t="s">
        <v>287</v>
      </c>
      <c r="AC373" s="144" t="s">
        <v>318</v>
      </c>
      <c r="AD373" s="30"/>
      <c r="AE373" s="208" t="str">
        <f>'Data base'!AY31</f>
        <v xml:space="preserve"> + (25 - 150)</v>
      </c>
      <c r="AF373" s="169"/>
      <c r="AG373" s="167" t="s">
        <v>389</v>
      </c>
      <c r="AH373" s="167" t="s">
        <v>287</v>
      </c>
      <c r="AI373" s="171" t="s">
        <v>318</v>
      </c>
      <c r="AJ373" s="30"/>
      <c r="AK373" s="221" t="str">
        <f>'Data base'!BI31</f>
        <v xml:space="preserve"> + (4 - 61)</v>
      </c>
      <c r="AL373" s="169"/>
      <c r="AM373" s="167" t="s">
        <v>389</v>
      </c>
      <c r="AN373" s="167" t="s">
        <v>287</v>
      </c>
      <c r="AO373" s="171" t="s">
        <v>318</v>
      </c>
    </row>
    <row r="374" spans="1:41" x14ac:dyDescent="0.3">
      <c r="D374" s="30" t="s">
        <v>436</v>
      </c>
      <c r="E374" s="30"/>
      <c r="F374" s="139"/>
      <c r="G374" s="97">
        <f>'Data base'!N31</f>
        <v>4.2105263157894736E-2</v>
      </c>
      <c r="H374" s="127" t="s">
        <v>448</v>
      </c>
      <c r="I374" s="127" t="s">
        <v>449</v>
      </c>
      <c r="J374" s="171" t="s">
        <v>1050</v>
      </c>
      <c r="K374" s="127" t="s">
        <v>493</v>
      </c>
      <c r="L374" s="30"/>
      <c r="M374" s="217">
        <f>'Data base'!W31</f>
        <v>0.08</v>
      </c>
      <c r="N374" s="127" t="s">
        <v>448</v>
      </c>
      <c r="O374" s="127" t="s">
        <v>449</v>
      </c>
      <c r="P374" s="171" t="s">
        <v>1050</v>
      </c>
      <c r="Q374" s="127" t="s">
        <v>493</v>
      </c>
      <c r="R374" s="30"/>
      <c r="S374" s="97">
        <f>'Data base'!AF31</f>
        <v>0.10344827586206896</v>
      </c>
      <c r="T374" s="127" t="s">
        <v>448</v>
      </c>
      <c r="U374" s="171" t="s">
        <v>1049</v>
      </c>
      <c r="V374" s="194" t="s">
        <v>491</v>
      </c>
      <c r="W374" s="127" t="s">
        <v>493</v>
      </c>
      <c r="X374" s="30"/>
      <c r="Y374" s="96">
        <f>'Data base'!AO31</f>
        <v>5.2173913043478265E-3</v>
      </c>
      <c r="Z374" s="167" t="s">
        <v>448</v>
      </c>
      <c r="AA374" s="167" t="s">
        <v>449</v>
      </c>
      <c r="AB374" s="167" t="s">
        <v>450</v>
      </c>
      <c r="AC374" s="171" t="s">
        <v>493</v>
      </c>
      <c r="AD374" s="30"/>
      <c r="AE374" s="96">
        <f>'Data base'!AX31</f>
        <v>0.12</v>
      </c>
      <c r="AF374" s="167" t="s">
        <v>448</v>
      </c>
      <c r="AG374" s="171" t="s">
        <v>1049</v>
      </c>
      <c r="AH374" s="167" t="s">
        <v>450</v>
      </c>
      <c r="AI374" s="167" t="s">
        <v>493</v>
      </c>
      <c r="AJ374" s="30"/>
      <c r="AK374" s="96">
        <f>'Data base'!BH31</f>
        <v>4.7058823529411764E-2</v>
      </c>
      <c r="AL374" s="167" t="s">
        <v>448</v>
      </c>
      <c r="AM374" s="167" t="s">
        <v>449</v>
      </c>
      <c r="AN374" s="171" t="s">
        <v>1050</v>
      </c>
      <c r="AO374" s="167" t="s">
        <v>493</v>
      </c>
    </row>
    <row r="375" spans="1:41" x14ac:dyDescent="0.3">
      <c r="D375" s="30" t="s">
        <v>437</v>
      </c>
      <c r="E375" s="30"/>
      <c r="F375" s="140" t="str">
        <f>'Data base'!E31</f>
        <v>&lt;3.3</v>
      </c>
      <c r="G375" s="127" t="str">
        <f>$F375</f>
        <v>&lt;3.3</v>
      </c>
      <c r="H375" s="127" t="s">
        <v>451</v>
      </c>
      <c r="I375" s="127" t="s">
        <v>452</v>
      </c>
      <c r="J375" s="135" t="s">
        <v>453</v>
      </c>
      <c r="K375" s="138" t="s">
        <v>370</v>
      </c>
      <c r="L375" s="30"/>
      <c r="M375" s="172" t="str">
        <f>$F375</f>
        <v>&lt;3.3</v>
      </c>
      <c r="N375" s="127" t="s">
        <v>451</v>
      </c>
      <c r="O375" s="127" t="s">
        <v>452</v>
      </c>
      <c r="P375" s="135" t="s">
        <v>453</v>
      </c>
      <c r="Q375" s="171" t="s">
        <v>370</v>
      </c>
      <c r="R375" s="30"/>
      <c r="S375" s="127" t="str">
        <f>$F375</f>
        <v>&lt;3.3</v>
      </c>
      <c r="T375" s="127" t="s">
        <v>451</v>
      </c>
      <c r="U375" s="127" t="s">
        <v>452</v>
      </c>
      <c r="V375" s="135" t="s">
        <v>453</v>
      </c>
      <c r="W375" s="138" t="s">
        <v>370</v>
      </c>
      <c r="X375" s="30"/>
      <c r="Y375" s="208" t="str">
        <f>$F375</f>
        <v>&lt;3.3</v>
      </c>
      <c r="Z375" s="167" t="s">
        <v>451</v>
      </c>
      <c r="AA375" s="167" t="s">
        <v>452</v>
      </c>
      <c r="AB375" s="170" t="s">
        <v>453</v>
      </c>
      <c r="AC375" s="171" t="s">
        <v>370</v>
      </c>
      <c r="AD375" s="30"/>
      <c r="AE375" s="208" t="str">
        <f>$F375</f>
        <v>&lt;3.3</v>
      </c>
      <c r="AF375" s="167" t="s">
        <v>451</v>
      </c>
      <c r="AG375" s="167" t="s">
        <v>452</v>
      </c>
      <c r="AH375" s="170" t="s">
        <v>453</v>
      </c>
      <c r="AI375" s="171" t="s">
        <v>370</v>
      </c>
      <c r="AJ375" s="30"/>
      <c r="AK375" s="208" t="str">
        <f>$F375</f>
        <v>&lt;3.3</v>
      </c>
      <c r="AL375" s="167" t="s">
        <v>451</v>
      </c>
      <c r="AM375" s="167" t="s">
        <v>452</v>
      </c>
      <c r="AN375" s="170" t="s">
        <v>453</v>
      </c>
      <c r="AO375" s="171" t="s">
        <v>370</v>
      </c>
    </row>
    <row r="376" spans="1:41" x14ac:dyDescent="0.3">
      <c r="D376" s="30" t="s">
        <v>561</v>
      </c>
      <c r="E376" s="30"/>
      <c r="F376" s="139"/>
      <c r="G376" s="127">
        <f>'Data base'!L31</f>
        <v>950</v>
      </c>
      <c r="H376" s="127"/>
      <c r="I376" s="127"/>
      <c r="J376" s="135"/>
      <c r="K376" s="127"/>
      <c r="L376" s="194"/>
      <c r="M376" s="299">
        <f>'Data base'!U31</f>
        <v>500</v>
      </c>
      <c r="N376" s="299"/>
      <c r="O376" s="299"/>
      <c r="P376" s="365"/>
      <c r="Q376" s="299"/>
      <c r="R376" s="300"/>
      <c r="S376" s="299">
        <f>'Data base'!AD31</f>
        <v>2900</v>
      </c>
      <c r="T376" s="299"/>
      <c r="U376" s="299"/>
      <c r="V376" s="365"/>
      <c r="W376" s="299"/>
      <c r="X376" s="300"/>
      <c r="Y376" s="299">
        <f>'Data base'!AM31</f>
        <v>11500</v>
      </c>
      <c r="Z376" s="300"/>
      <c r="AA376" s="300"/>
      <c r="AB376" s="300"/>
      <c r="AC376" s="300"/>
      <c r="AD376" s="300"/>
      <c r="AE376" s="299">
        <f>'Data base'!AV31</f>
        <v>500</v>
      </c>
      <c r="AF376" s="300"/>
      <c r="AG376" s="300"/>
      <c r="AH376" s="300"/>
      <c r="AI376" s="300"/>
      <c r="AJ376" s="300"/>
      <c r="AK376" s="299">
        <f>'Data base'!BF31</f>
        <v>8500</v>
      </c>
      <c r="AL376" s="300"/>
      <c r="AM376" s="300"/>
      <c r="AN376" s="300"/>
      <c r="AO376" s="300"/>
    </row>
    <row r="377" spans="1:41" x14ac:dyDescent="0.3">
      <c r="D377" s="30" t="s">
        <v>1039</v>
      </c>
      <c r="E377" s="30"/>
      <c r="F377" s="139"/>
      <c r="G377" s="125" t="str">
        <f>Protection!E31</f>
        <v>[01.11-31.08]</v>
      </c>
      <c r="H377" s="30"/>
      <c r="I377" s="30"/>
      <c r="J377" s="30"/>
      <c r="K377" s="30"/>
      <c r="L377" s="30"/>
      <c r="M377" s="172">
        <f>Protection!F31</f>
        <v>0</v>
      </c>
      <c r="N377" s="30"/>
      <c r="O377" s="30"/>
      <c r="P377" s="30"/>
      <c r="Q377" s="30"/>
      <c r="R377" s="30"/>
      <c r="S377" s="225">
        <f>Protection!G31</f>
        <v>0</v>
      </c>
      <c r="T377" s="30"/>
      <c r="U377" s="30"/>
      <c r="V377" s="30"/>
      <c r="W377" s="30"/>
      <c r="X377" s="30"/>
      <c r="Y377" s="229" t="str">
        <f>Protection!H31</f>
        <v>All year (if micro-res.)</v>
      </c>
      <c r="Z377" s="30"/>
      <c r="AA377" s="30"/>
      <c r="AB377" s="30"/>
      <c r="AC377" s="30"/>
      <c r="AD377" s="30"/>
      <c r="AE377" s="208">
        <f>Protection!I31</f>
        <v>0</v>
      </c>
      <c r="AF377" s="30"/>
      <c r="AG377" s="30"/>
      <c r="AH377" s="30"/>
      <c r="AI377" s="30"/>
      <c r="AJ377" s="30"/>
      <c r="AK377" s="208" t="str">
        <f>Protection!J31</f>
        <v>Yes</v>
      </c>
      <c r="AL377" s="30"/>
      <c r="AM377" s="30"/>
      <c r="AN377" s="30"/>
      <c r="AO377" s="30"/>
    </row>
    <row r="378" spans="1:41" x14ac:dyDescent="0.3">
      <c r="D378" s="30" t="s">
        <v>1038</v>
      </c>
      <c r="E378" s="30"/>
      <c r="F378" s="139"/>
      <c r="G378" s="125" t="str">
        <f>Protection!K31</f>
        <v>none</v>
      </c>
      <c r="H378" s="30"/>
      <c r="I378" s="30"/>
      <c r="J378" s="30"/>
      <c r="K378" s="30"/>
      <c r="L378" s="30"/>
      <c r="M378" s="172">
        <f>Protection!L31</f>
        <v>0</v>
      </c>
      <c r="N378" s="30"/>
      <c r="O378" s="30"/>
      <c r="P378" s="30"/>
      <c r="Q378" s="30"/>
      <c r="R378" s="30"/>
      <c r="S378" s="30" t="str">
        <f>Protection!M31</f>
        <v>none</v>
      </c>
      <c r="T378" s="30"/>
      <c r="U378" s="30"/>
      <c r="V378" s="30"/>
      <c r="W378" s="30"/>
      <c r="X378" s="30"/>
      <c r="Y378" s="229" t="str">
        <f>Protection!N31</f>
        <v>Microreserve</v>
      </c>
      <c r="Z378" s="30"/>
      <c r="AA378" s="30"/>
      <c r="AB378" s="30"/>
      <c r="AC378" s="30"/>
      <c r="AD378" s="30"/>
      <c r="AE378" s="208">
        <f>Protection!O31</f>
        <v>0</v>
      </c>
      <c r="AF378" s="30"/>
      <c r="AG378" s="30"/>
      <c r="AH378" s="30"/>
      <c r="AI378" s="30"/>
      <c r="AJ378" s="30"/>
      <c r="AK378" s="225">
        <f>Protection!P31</f>
        <v>100</v>
      </c>
      <c r="AL378" s="30"/>
      <c r="AM378" s="30"/>
      <c r="AN378" s="30"/>
      <c r="AO378" s="30"/>
    </row>
    <row r="380" spans="1:41" x14ac:dyDescent="0.3">
      <c r="A380" s="194">
        <v>32</v>
      </c>
      <c r="B380" s="39" t="str">
        <f>'Data base'!C32</f>
        <v>Streptopelia turtur</v>
      </c>
      <c r="C380" s="29" t="str">
        <f>'Data base'!D32</f>
        <v>European Turtle Dove</v>
      </c>
      <c r="D380" s="65" t="s">
        <v>438</v>
      </c>
      <c r="E380" s="65"/>
      <c r="F380" s="131"/>
      <c r="H380" s="131" t="s">
        <v>439</v>
      </c>
      <c r="I380" s="131" t="s">
        <v>381</v>
      </c>
      <c r="J380" s="131" t="s">
        <v>861</v>
      </c>
      <c r="K380" s="131" t="s">
        <v>860</v>
      </c>
      <c r="L380" s="30"/>
      <c r="N380" s="131" t="s">
        <v>439</v>
      </c>
      <c r="O380" s="131" t="s">
        <v>381</v>
      </c>
      <c r="P380" s="131" t="s">
        <v>861</v>
      </c>
      <c r="Q380" s="131" t="s">
        <v>860</v>
      </c>
      <c r="R380" s="30"/>
      <c r="S380" s="30"/>
      <c r="T380" s="131" t="s">
        <v>439</v>
      </c>
      <c r="U380" s="131" t="s">
        <v>381</v>
      </c>
      <c r="V380" s="131" t="s">
        <v>861</v>
      </c>
      <c r="W380" s="131" t="s">
        <v>860</v>
      </c>
      <c r="X380" s="30"/>
      <c r="Y380" s="30"/>
      <c r="Z380" s="131" t="s">
        <v>439</v>
      </c>
      <c r="AA380" s="131" t="s">
        <v>381</v>
      </c>
      <c r="AB380" s="131" t="s">
        <v>861</v>
      </c>
      <c r="AC380" s="131" t="s">
        <v>860</v>
      </c>
      <c r="AD380" s="30"/>
      <c r="AE380" s="30"/>
      <c r="AF380" s="131" t="s">
        <v>439</v>
      </c>
      <c r="AG380" s="131" t="s">
        <v>381</v>
      </c>
      <c r="AH380" s="131" t="s">
        <v>861</v>
      </c>
      <c r="AI380" s="131" t="s">
        <v>860</v>
      </c>
      <c r="AJ380" s="30"/>
      <c r="AK380" s="137" t="s">
        <v>456</v>
      </c>
      <c r="AL380" s="131" t="s">
        <v>439</v>
      </c>
      <c r="AM380" s="131" t="s">
        <v>381</v>
      </c>
      <c r="AN380" s="131" t="s">
        <v>861</v>
      </c>
      <c r="AO380" s="131" t="s">
        <v>860</v>
      </c>
    </row>
    <row r="381" spans="1:41" x14ac:dyDescent="0.3">
      <c r="D381" s="130" t="s">
        <v>432</v>
      </c>
      <c r="E381" s="130"/>
      <c r="F381" s="141">
        <f>'Data base'!G32</f>
        <v>1</v>
      </c>
      <c r="G381" s="127">
        <f>$F381</f>
        <v>1</v>
      </c>
      <c r="H381" s="142">
        <v>1</v>
      </c>
      <c r="I381" s="132">
        <v>2</v>
      </c>
      <c r="J381" s="132">
        <v>3</v>
      </c>
      <c r="K381" s="132" t="s">
        <v>440</v>
      </c>
      <c r="L381" s="30"/>
      <c r="M381" s="140">
        <f>$F381</f>
        <v>1</v>
      </c>
      <c r="N381" s="142">
        <v>1</v>
      </c>
      <c r="O381" s="132">
        <v>2</v>
      </c>
      <c r="P381" s="132">
        <v>3</v>
      </c>
      <c r="Q381" s="132" t="s">
        <v>440</v>
      </c>
      <c r="R381" s="30"/>
      <c r="S381" s="127">
        <f>$F381</f>
        <v>1</v>
      </c>
      <c r="T381" s="142">
        <v>1</v>
      </c>
      <c r="U381" s="132">
        <v>2</v>
      </c>
      <c r="V381" s="132">
        <v>3</v>
      </c>
      <c r="W381" s="132" t="s">
        <v>440</v>
      </c>
      <c r="X381" s="30"/>
      <c r="Y381" s="172">
        <f>$F381</f>
        <v>1</v>
      </c>
      <c r="Z381" s="173">
        <v>1</v>
      </c>
      <c r="AA381" s="168">
        <v>2</v>
      </c>
      <c r="AB381" s="168">
        <v>3</v>
      </c>
      <c r="AC381" s="168" t="s">
        <v>440</v>
      </c>
      <c r="AD381" s="30"/>
      <c r="AE381" s="172">
        <f>$F381</f>
        <v>1</v>
      </c>
      <c r="AF381" s="173">
        <v>1</v>
      </c>
      <c r="AG381" s="168">
        <v>2</v>
      </c>
      <c r="AH381" s="168">
        <v>3</v>
      </c>
      <c r="AI381" s="168" t="s">
        <v>440</v>
      </c>
      <c r="AJ381" s="30"/>
      <c r="AK381" s="172">
        <f>$F381</f>
        <v>1</v>
      </c>
      <c r="AL381" s="173">
        <v>1</v>
      </c>
      <c r="AM381" s="168">
        <v>2</v>
      </c>
      <c r="AN381" s="168">
        <v>3</v>
      </c>
      <c r="AO381" s="168" t="s">
        <v>440</v>
      </c>
    </row>
    <row r="382" spans="1:41" x14ac:dyDescent="0.3">
      <c r="D382" s="31" t="s">
        <v>435</v>
      </c>
      <c r="E382" s="30"/>
      <c r="G382" s="127">
        <f>$F382</f>
        <v>0</v>
      </c>
      <c r="H382" s="127" t="s">
        <v>389</v>
      </c>
      <c r="I382" s="127" t="s">
        <v>404</v>
      </c>
      <c r="J382" s="30" t="s">
        <v>446</v>
      </c>
      <c r="K382" s="137" t="s">
        <v>447</v>
      </c>
      <c r="L382" s="30"/>
      <c r="M382" s="140">
        <f>$F382</f>
        <v>0</v>
      </c>
      <c r="N382" s="127" t="s">
        <v>389</v>
      </c>
      <c r="O382" s="127" t="s">
        <v>404</v>
      </c>
      <c r="P382" s="127" t="s">
        <v>446</v>
      </c>
      <c r="Q382" s="171" t="s">
        <v>447</v>
      </c>
      <c r="R382" s="30"/>
      <c r="S382" s="127">
        <f>$F382</f>
        <v>0</v>
      </c>
      <c r="T382" s="127" t="s">
        <v>389</v>
      </c>
      <c r="U382" s="127" t="s">
        <v>404</v>
      </c>
      <c r="V382" s="127" t="s">
        <v>446</v>
      </c>
      <c r="W382" s="138" t="s">
        <v>447</v>
      </c>
      <c r="X382" s="30"/>
      <c r="Y382" s="172">
        <f>$F382</f>
        <v>0</v>
      </c>
      <c r="Z382" s="167" t="s">
        <v>389</v>
      </c>
      <c r="AA382" s="167" t="s">
        <v>404</v>
      </c>
      <c r="AB382" s="167" t="s">
        <v>446</v>
      </c>
      <c r="AC382" s="171" t="s">
        <v>447</v>
      </c>
      <c r="AD382" s="30"/>
      <c r="AE382" s="172">
        <f>$F382</f>
        <v>0</v>
      </c>
      <c r="AF382" s="167" t="s">
        <v>389</v>
      </c>
      <c r="AG382" s="167" t="s">
        <v>404</v>
      </c>
      <c r="AH382" s="167" t="s">
        <v>446</v>
      </c>
      <c r="AI382" s="171" t="s">
        <v>447</v>
      </c>
      <c r="AJ382" s="30"/>
      <c r="AK382" s="172">
        <f>$F382</f>
        <v>0</v>
      </c>
      <c r="AL382" s="167" t="s">
        <v>389</v>
      </c>
      <c r="AM382" s="167" t="s">
        <v>404</v>
      </c>
      <c r="AN382" s="167" t="s">
        <v>446</v>
      </c>
      <c r="AO382" s="171" t="s">
        <v>447</v>
      </c>
    </row>
    <row r="383" spans="1:41" s="194" customFormat="1" x14ac:dyDescent="0.3">
      <c r="B383" s="3"/>
      <c r="D383" s="31" t="s">
        <v>601</v>
      </c>
      <c r="F383" s="139"/>
      <c r="G383" s="97">
        <f>'Data base'!S32</f>
        <v>1.0388002970251077E-3</v>
      </c>
      <c r="H383" s="208" t="s">
        <v>640</v>
      </c>
      <c r="I383" s="208" t="s">
        <v>1058</v>
      </c>
      <c r="J383" s="208" t="s">
        <v>1057</v>
      </c>
      <c r="K383" s="171" t="s">
        <v>1054</v>
      </c>
      <c r="M383" s="97">
        <f>'Data base'!AB32</f>
        <v>9.772733704784646E-3</v>
      </c>
      <c r="N383" s="208" t="s">
        <v>640</v>
      </c>
      <c r="O383" s="208" t="s">
        <v>1058</v>
      </c>
      <c r="P383" s="208" t="s">
        <v>1057</v>
      </c>
      <c r="Q383" s="171" t="s">
        <v>1054</v>
      </c>
      <c r="S383" s="97">
        <f>'Data base'!AK32</f>
        <v>1.3071351047627499E-4</v>
      </c>
      <c r="T383" s="208" t="s">
        <v>640</v>
      </c>
      <c r="U383" s="208" t="s">
        <v>1058</v>
      </c>
      <c r="V383" s="208" t="s">
        <v>1057</v>
      </c>
      <c r="W383" s="171" t="s">
        <v>1054</v>
      </c>
      <c r="Y383" s="97">
        <f>'Data base'!AT32</f>
        <v>0.41059734629735717</v>
      </c>
      <c r="Z383" s="208" t="s">
        <v>640</v>
      </c>
      <c r="AA383" s="208" t="s">
        <v>1058</v>
      </c>
      <c r="AB383" s="258" t="s">
        <v>1056</v>
      </c>
      <c r="AC383" s="171" t="s">
        <v>1054</v>
      </c>
      <c r="AE383" s="97">
        <f>'Data base'!BC32</f>
        <v>6.7687779479326193E-2</v>
      </c>
      <c r="AF383" s="208" t="s">
        <v>640</v>
      </c>
      <c r="AG383" s="208" t="s">
        <v>1058</v>
      </c>
      <c r="AH383" s="208" t="s">
        <v>1057</v>
      </c>
      <c r="AI383" s="171" t="s">
        <v>1054</v>
      </c>
      <c r="AK383" s="97">
        <f>'Data base'!BM32</f>
        <v>0</v>
      </c>
      <c r="AL383" s="208" t="s">
        <v>640</v>
      </c>
      <c r="AM383" s="208" t="s">
        <v>1058</v>
      </c>
      <c r="AN383" s="208" t="s">
        <v>1057</v>
      </c>
      <c r="AO383" s="208" t="s">
        <v>1054</v>
      </c>
    </row>
    <row r="384" spans="1:41" x14ac:dyDescent="0.3">
      <c r="D384" s="31" t="s">
        <v>433</v>
      </c>
      <c r="E384" s="133" t="s">
        <v>441</v>
      </c>
      <c r="F384" s="139"/>
      <c r="G384" s="127" t="str">
        <f>'Data base'!K32</f>
        <v>NT</v>
      </c>
      <c r="H384" s="127" t="s">
        <v>442</v>
      </c>
      <c r="I384" s="127" t="s">
        <v>443</v>
      </c>
      <c r="J384" s="138" t="s">
        <v>444</v>
      </c>
      <c r="K384" s="127" t="s">
        <v>445</v>
      </c>
      <c r="L384" s="30"/>
      <c r="M384" s="172" t="str">
        <f>'Data base'!T32</f>
        <v>LC</v>
      </c>
      <c r="N384" s="127" t="s">
        <v>442</v>
      </c>
      <c r="O384" s="127" t="s">
        <v>443</v>
      </c>
      <c r="P384" s="127" t="s">
        <v>444</v>
      </c>
      <c r="Q384" s="171" t="s">
        <v>445</v>
      </c>
      <c r="R384" s="30"/>
      <c r="S384" s="127" t="str">
        <f>'Data base'!AC32</f>
        <v>CR</v>
      </c>
      <c r="T384" s="138" t="s">
        <v>442</v>
      </c>
      <c r="U384" s="127" t="s">
        <v>443</v>
      </c>
      <c r="V384" s="127" t="s">
        <v>444</v>
      </c>
      <c r="W384" s="127" t="s">
        <v>445</v>
      </c>
      <c r="X384" s="30"/>
      <c r="Y384" s="208" t="str">
        <f>'Data base'!AL32</f>
        <v>-</v>
      </c>
      <c r="Z384" s="167" t="s">
        <v>442</v>
      </c>
      <c r="AA384" s="167" t="s">
        <v>443</v>
      </c>
      <c r="AB384" s="167" t="s">
        <v>444</v>
      </c>
      <c r="AC384" s="171" t="s">
        <v>445</v>
      </c>
      <c r="AD384" s="30"/>
      <c r="AE384" s="208" t="str">
        <f>'Data base'!AU32</f>
        <v>-</v>
      </c>
      <c r="AF384" s="167" t="s">
        <v>442</v>
      </c>
      <c r="AG384" s="167" t="s">
        <v>443</v>
      </c>
      <c r="AH384" s="167" t="s">
        <v>444</v>
      </c>
      <c r="AI384" s="171" t="s">
        <v>445</v>
      </c>
      <c r="AJ384" s="30"/>
      <c r="AK384" s="208" t="str">
        <f>'Data base'!BD32</f>
        <v>-</v>
      </c>
      <c r="AL384" s="167" t="s">
        <v>442</v>
      </c>
      <c r="AM384" s="167" t="s">
        <v>443</v>
      </c>
      <c r="AN384" s="167" t="s">
        <v>444</v>
      </c>
      <c r="AO384" s="167" t="s">
        <v>445</v>
      </c>
    </row>
    <row r="385" spans="1:48" x14ac:dyDescent="0.3">
      <c r="D385" s="264" t="s">
        <v>434</v>
      </c>
      <c r="E385" s="30" t="s">
        <v>384</v>
      </c>
      <c r="F385" s="139"/>
      <c r="G385" s="127" t="str">
        <f>'Data base'!P32</f>
        <v>-</v>
      </c>
      <c r="H385" s="127" t="s">
        <v>389</v>
      </c>
      <c r="I385" s="127" t="s">
        <v>404</v>
      </c>
      <c r="J385" s="171" t="s">
        <v>287</v>
      </c>
      <c r="K385" s="127" t="s">
        <v>318</v>
      </c>
      <c r="L385" s="30"/>
      <c r="M385" s="218" t="str">
        <f>'Data base'!Y32</f>
        <v>- (50 - 70)</v>
      </c>
      <c r="N385" s="171" t="s">
        <v>389</v>
      </c>
      <c r="O385" s="127" t="s">
        <v>404</v>
      </c>
      <c r="P385" s="127" t="s">
        <v>287</v>
      </c>
      <c r="Q385" s="127" t="s">
        <v>318</v>
      </c>
      <c r="R385" s="30"/>
      <c r="S385" s="127" t="str">
        <f>'Data base'!AH32</f>
        <v xml:space="preserve"> - (82 - 90)</v>
      </c>
      <c r="T385" s="138" t="s">
        <v>389</v>
      </c>
      <c r="U385" s="127" t="s">
        <v>404</v>
      </c>
      <c r="V385" s="127" t="s">
        <v>287</v>
      </c>
      <c r="W385" s="127" t="s">
        <v>318</v>
      </c>
      <c r="X385" s="30"/>
      <c r="Y385" s="99">
        <f>'Data base'!AQ32</f>
        <v>0</v>
      </c>
      <c r="Z385" s="167" t="s">
        <v>389</v>
      </c>
      <c r="AA385" s="167" t="s">
        <v>404</v>
      </c>
      <c r="AB385" s="171" t="s">
        <v>287</v>
      </c>
      <c r="AC385" s="167" t="s">
        <v>318</v>
      </c>
      <c r="AD385" s="30"/>
      <c r="AE385" s="208" t="str">
        <f>'Data base'!AZ32</f>
        <v xml:space="preserve"> - (60 - 80)</v>
      </c>
      <c r="AF385" s="171" t="s">
        <v>389</v>
      </c>
      <c r="AG385" s="167" t="s">
        <v>404</v>
      </c>
      <c r="AH385" s="167" t="s">
        <v>287</v>
      </c>
      <c r="AI385" s="167" t="s">
        <v>318</v>
      </c>
      <c r="AJ385" s="30"/>
      <c r="AK385" s="99">
        <f>'Data base'!BJ32</f>
        <v>0</v>
      </c>
      <c r="AL385" s="167" t="s">
        <v>389</v>
      </c>
      <c r="AM385" s="167" t="s">
        <v>404</v>
      </c>
      <c r="AN385" s="167" t="s">
        <v>287</v>
      </c>
      <c r="AO385" s="167" t="s">
        <v>318</v>
      </c>
    </row>
    <row r="386" spans="1:48" x14ac:dyDescent="0.3">
      <c r="D386" s="264"/>
      <c r="E386" s="30" t="s">
        <v>383</v>
      </c>
      <c r="F386" s="139"/>
      <c r="G386" s="40" t="str">
        <f>'Data base'!O32</f>
        <v xml:space="preserve">+ (50 - ) </v>
      </c>
      <c r="H386" s="134"/>
      <c r="I386" s="127" t="s">
        <v>389</v>
      </c>
      <c r="J386" s="127" t="s">
        <v>287</v>
      </c>
      <c r="K386" s="138" t="s">
        <v>318</v>
      </c>
      <c r="L386" s="30"/>
      <c r="M386" s="218" t="str">
        <f>'Data base'!X32</f>
        <v>- (20 - 50)</v>
      </c>
      <c r="N386" s="134"/>
      <c r="O386" s="171" t="s">
        <v>389</v>
      </c>
      <c r="P386" s="127" t="s">
        <v>287</v>
      </c>
      <c r="Q386" s="127" t="s">
        <v>318</v>
      </c>
      <c r="R386" s="30"/>
      <c r="S386" s="127" t="str">
        <f>'Data base'!AG32</f>
        <v>- (27 - 61)</v>
      </c>
      <c r="T386" s="134"/>
      <c r="U386" s="138" t="s">
        <v>389</v>
      </c>
      <c r="V386" s="127" t="s">
        <v>287</v>
      </c>
      <c r="W386" s="127" t="s">
        <v>318</v>
      </c>
      <c r="X386" s="30"/>
      <c r="Y386" s="99">
        <f>'Data base'!AP32</f>
        <v>0</v>
      </c>
      <c r="Z386" s="169"/>
      <c r="AA386" s="167" t="s">
        <v>389</v>
      </c>
      <c r="AB386" s="171" t="s">
        <v>287</v>
      </c>
      <c r="AC386" s="167" t="s">
        <v>318</v>
      </c>
      <c r="AD386" s="30"/>
      <c r="AE386" s="208" t="str">
        <f>'Data base'!AY32</f>
        <v xml:space="preserve"> - (5 - 10)</v>
      </c>
      <c r="AF386" s="169"/>
      <c r="AG386" s="171" t="s">
        <v>389</v>
      </c>
      <c r="AH386" s="167" t="s">
        <v>287</v>
      </c>
      <c r="AI386" s="167" t="s">
        <v>318</v>
      </c>
      <c r="AJ386" s="30"/>
      <c r="AK386" s="99">
        <f>'Data base'!BI32</f>
        <v>0</v>
      </c>
      <c r="AL386" s="169"/>
      <c r="AM386" s="167" t="s">
        <v>389</v>
      </c>
      <c r="AN386" s="167" t="s">
        <v>287</v>
      </c>
      <c r="AO386" s="167" t="s">
        <v>318</v>
      </c>
    </row>
    <row r="387" spans="1:48" x14ac:dyDescent="0.3">
      <c r="D387" s="30" t="s">
        <v>436</v>
      </c>
      <c r="E387" s="30"/>
      <c r="F387" s="139"/>
      <c r="G387" s="97">
        <f>'Data base'!N32</f>
        <v>0.4</v>
      </c>
      <c r="H387" s="127" t="s">
        <v>448</v>
      </c>
      <c r="I387" s="171" t="s">
        <v>1049</v>
      </c>
      <c r="J387" s="127" t="s">
        <v>450</v>
      </c>
      <c r="K387" s="127" t="s">
        <v>493</v>
      </c>
      <c r="L387" s="30"/>
      <c r="M387" s="217">
        <f>'Data base'!W32</f>
        <v>0.04</v>
      </c>
      <c r="N387" s="127" t="s">
        <v>448</v>
      </c>
      <c r="O387" s="127" t="s">
        <v>449</v>
      </c>
      <c r="P387" s="171" t="s">
        <v>1050</v>
      </c>
      <c r="Q387" s="127" t="s">
        <v>493</v>
      </c>
      <c r="R387" s="30"/>
      <c r="S387" s="127">
        <f>'Data base'!AF32</f>
        <v>60</v>
      </c>
      <c r="T387" s="171" t="s">
        <v>1040</v>
      </c>
      <c r="U387" s="127" t="s">
        <v>449</v>
      </c>
      <c r="V387" s="127" t="s">
        <v>450</v>
      </c>
      <c r="W387" s="127" t="s">
        <v>493</v>
      </c>
      <c r="X387" s="30"/>
      <c r="Y387" s="96">
        <f>'Data base'!AO32</f>
        <v>5.8252427184466021E-3</v>
      </c>
      <c r="Z387" s="167" t="s">
        <v>448</v>
      </c>
      <c r="AA387" s="167" t="s">
        <v>449</v>
      </c>
      <c r="AB387" s="167" t="s">
        <v>450</v>
      </c>
      <c r="AC387" s="171" t="s">
        <v>493</v>
      </c>
      <c r="AD387" s="30"/>
      <c r="AE387" s="96">
        <f>'Data base'!AX32</f>
        <v>1.4999999999999999E-2</v>
      </c>
      <c r="AF387" s="167" t="s">
        <v>448</v>
      </c>
      <c r="AG387" s="167" t="s">
        <v>449</v>
      </c>
      <c r="AH387" s="171" t="s">
        <v>1050</v>
      </c>
      <c r="AI387" s="167" t="s">
        <v>493</v>
      </c>
      <c r="AJ387" s="30"/>
      <c r="AK387" s="96" t="e">
        <f>'Data base'!BH32</f>
        <v>#DIV/0!</v>
      </c>
      <c r="AL387" s="167" t="s">
        <v>448</v>
      </c>
      <c r="AM387" s="167" t="s">
        <v>449</v>
      </c>
      <c r="AN387" s="167" t="s">
        <v>450</v>
      </c>
      <c r="AO387" s="167" t="s">
        <v>493</v>
      </c>
    </row>
    <row r="388" spans="1:48" x14ac:dyDescent="0.3">
      <c r="D388" s="30" t="s">
        <v>437</v>
      </c>
      <c r="E388" s="30"/>
      <c r="F388" s="140" t="str">
        <f>'Data base'!E32</f>
        <v>&lt;3.3</v>
      </c>
      <c r="G388" s="127" t="str">
        <f>$F388</f>
        <v>&lt;3.3</v>
      </c>
      <c r="H388" s="127" t="s">
        <v>451</v>
      </c>
      <c r="I388" s="127" t="s">
        <v>452</v>
      </c>
      <c r="J388" s="135" t="s">
        <v>453</v>
      </c>
      <c r="K388" s="138" t="s">
        <v>370</v>
      </c>
      <c r="L388" s="30"/>
      <c r="M388" s="172" t="str">
        <f>$F388</f>
        <v>&lt;3.3</v>
      </c>
      <c r="N388" s="127" t="s">
        <v>451</v>
      </c>
      <c r="O388" s="127" t="s">
        <v>452</v>
      </c>
      <c r="P388" s="135" t="s">
        <v>453</v>
      </c>
      <c r="Q388" s="138" t="s">
        <v>370</v>
      </c>
      <c r="R388" s="30"/>
      <c r="S388" s="127" t="str">
        <f>$F388</f>
        <v>&lt;3.3</v>
      </c>
      <c r="T388" s="127" t="s">
        <v>451</v>
      </c>
      <c r="U388" s="127" t="s">
        <v>452</v>
      </c>
      <c r="V388" s="135" t="s">
        <v>453</v>
      </c>
      <c r="W388" s="138" t="s">
        <v>370</v>
      </c>
      <c r="X388" s="30"/>
      <c r="Y388" s="208" t="str">
        <f>$F388</f>
        <v>&lt;3.3</v>
      </c>
      <c r="Z388" s="167" t="s">
        <v>451</v>
      </c>
      <c r="AA388" s="167" t="s">
        <v>452</v>
      </c>
      <c r="AB388" s="170" t="s">
        <v>453</v>
      </c>
      <c r="AC388" s="171" t="s">
        <v>370</v>
      </c>
      <c r="AD388" s="30"/>
      <c r="AE388" s="208" t="str">
        <f>$F388</f>
        <v>&lt;3.3</v>
      </c>
      <c r="AF388" s="167" t="s">
        <v>451</v>
      </c>
      <c r="AG388" s="167" t="s">
        <v>452</v>
      </c>
      <c r="AH388" s="170" t="s">
        <v>453</v>
      </c>
      <c r="AI388" s="171" t="s">
        <v>370</v>
      </c>
      <c r="AJ388" s="30"/>
      <c r="AK388" s="208" t="str">
        <f>$F388</f>
        <v>&lt;3.3</v>
      </c>
      <c r="AL388" s="167" t="s">
        <v>451</v>
      </c>
      <c r="AM388" s="167" t="s">
        <v>452</v>
      </c>
      <c r="AN388" s="170" t="s">
        <v>453</v>
      </c>
      <c r="AO388" s="171" t="s">
        <v>370</v>
      </c>
    </row>
    <row r="389" spans="1:48" x14ac:dyDescent="0.3">
      <c r="D389" s="30" t="s">
        <v>561</v>
      </c>
      <c r="E389" s="30"/>
      <c r="F389" s="139"/>
      <c r="G389" s="127">
        <f>'Data base'!L32</f>
        <v>100</v>
      </c>
      <c r="H389" s="127"/>
      <c r="I389" s="127"/>
      <c r="J389" s="135"/>
      <c r="K389" s="127"/>
      <c r="L389" s="194"/>
      <c r="M389" s="299">
        <f>'Data base'!U32</f>
        <v>1000</v>
      </c>
      <c r="N389" s="299"/>
      <c r="O389" s="299"/>
      <c r="P389" s="365"/>
      <c r="Q389" s="299"/>
      <c r="R389" s="300"/>
      <c r="S389" s="299">
        <f>'Data base'!AD32</f>
        <v>5</v>
      </c>
      <c r="T389" s="299"/>
      <c r="U389" s="299"/>
      <c r="V389" s="365"/>
      <c r="W389" s="299"/>
      <c r="X389" s="300"/>
      <c r="Y389" s="299">
        <f>'Data base'!AM32</f>
        <v>10300</v>
      </c>
      <c r="Z389" s="300"/>
      <c r="AA389" s="300"/>
      <c r="AB389" s="300"/>
      <c r="AC389" s="300"/>
      <c r="AD389" s="300"/>
      <c r="AE389" s="299">
        <f>'Data base'!AV32</f>
        <v>4000</v>
      </c>
      <c r="AF389" s="300"/>
      <c r="AG389" s="300"/>
      <c r="AH389" s="300"/>
      <c r="AI389" s="300"/>
      <c r="AJ389" s="300"/>
      <c r="AK389" s="299">
        <f>'Data base'!BF32</f>
        <v>0</v>
      </c>
      <c r="AL389" s="300"/>
      <c r="AM389" s="300"/>
      <c r="AN389" s="300"/>
      <c r="AO389" s="300"/>
      <c r="AP389" s="300"/>
      <c r="AQ389" s="300"/>
      <c r="AR389" s="300"/>
      <c r="AS389" s="300"/>
      <c r="AT389" s="300"/>
      <c r="AU389" s="300"/>
      <c r="AV389" s="300"/>
    </row>
    <row r="390" spans="1:48" x14ac:dyDescent="0.3">
      <c r="D390" s="30" t="s">
        <v>1039</v>
      </c>
      <c r="E390" s="30"/>
      <c r="F390" s="139"/>
      <c r="G390" s="125" t="str">
        <f>Protection!E32</f>
        <v>none - except deliberate destruction of, or damage to, their nests and eggs or removal of their nests</v>
      </c>
      <c r="H390" s="30"/>
      <c r="I390" s="30"/>
      <c r="J390" s="30"/>
      <c r="K390" s="30"/>
      <c r="L390" s="30"/>
      <c r="M390" s="172">
        <f>Protection!F32</f>
        <v>0</v>
      </c>
      <c r="N390" s="30"/>
      <c r="O390" s="30"/>
      <c r="P390" s="30"/>
      <c r="Q390" s="30"/>
      <c r="R390" s="30"/>
      <c r="S390" s="225">
        <f>Protection!G32</f>
        <v>0</v>
      </c>
      <c r="T390" s="30"/>
      <c r="U390" s="30"/>
      <c r="V390" s="30"/>
      <c r="W390" s="30"/>
      <c r="X390" s="30"/>
      <c r="Y390" s="208">
        <f>Protection!H32</f>
        <v>0</v>
      </c>
      <c r="Z390" s="30"/>
      <c r="AA390" s="30"/>
      <c r="AB390" s="30"/>
      <c r="AC390" s="30"/>
      <c r="AD390" s="30"/>
      <c r="AE390" s="208">
        <f>Protection!I32</f>
        <v>0</v>
      </c>
      <c r="AF390" s="30"/>
      <c r="AG390" s="30"/>
      <c r="AH390" s="30"/>
      <c r="AI390" s="30"/>
      <c r="AJ390" s="30"/>
      <c r="AK390" s="208">
        <f>Protection!J32</f>
        <v>0</v>
      </c>
      <c r="AL390" s="30"/>
      <c r="AM390" s="30"/>
      <c r="AN390" s="30"/>
      <c r="AO390" s="30"/>
    </row>
    <row r="391" spans="1:48" x14ac:dyDescent="0.3">
      <c r="D391" s="30" t="s">
        <v>1038</v>
      </c>
      <c r="E391" s="30"/>
      <c r="F391" s="139"/>
      <c r="G391" s="125" t="str">
        <f>Protection!K32</f>
        <v>none</v>
      </c>
      <c r="H391" s="30"/>
      <c r="I391" s="30"/>
      <c r="J391" s="30"/>
      <c r="K391" s="30"/>
      <c r="L391" s="30"/>
      <c r="M391" s="172">
        <f>Protection!L32</f>
        <v>0</v>
      </c>
      <c r="N391" s="30"/>
      <c r="O391" s="258"/>
      <c r="P391" s="30"/>
      <c r="Q391" s="30"/>
      <c r="R391" s="30"/>
      <c r="S391" s="30" t="str">
        <f>Protection!M32</f>
        <v>none</v>
      </c>
      <c r="T391" s="30"/>
      <c r="U391" s="30"/>
      <c r="V391" s="30"/>
      <c r="W391" s="30"/>
      <c r="X391" s="30"/>
      <c r="Y391" s="208">
        <f>Protection!N32</f>
        <v>0</v>
      </c>
      <c r="Z391" s="30"/>
      <c r="AA391" s="30"/>
      <c r="AB391" s="30"/>
      <c r="AC391" s="30"/>
      <c r="AD391" s="30"/>
      <c r="AE391" s="208">
        <f>Protection!O32</f>
        <v>0</v>
      </c>
      <c r="AF391" s="30"/>
      <c r="AG391" s="30"/>
      <c r="AH391" s="30"/>
      <c r="AI391" s="30"/>
      <c r="AJ391" s="30"/>
      <c r="AK391" s="225" t="str">
        <f>Protection!P32</f>
        <v>-</v>
      </c>
      <c r="AL391" s="30"/>
      <c r="AM391" s="30"/>
      <c r="AN391" s="30"/>
      <c r="AO391" s="30"/>
    </row>
    <row r="393" spans="1:48" x14ac:dyDescent="0.3">
      <c r="A393" s="194">
        <v>33</v>
      </c>
      <c r="B393" s="39" t="str">
        <f>'Data base'!C33</f>
        <v>Bubo bubo</v>
      </c>
      <c r="C393" s="29" t="str">
        <f>'Data base'!D33</f>
        <v>Eurasian Eagle Owl</v>
      </c>
      <c r="D393" s="65" t="s">
        <v>438</v>
      </c>
      <c r="E393" s="65"/>
      <c r="F393" s="131"/>
      <c r="H393" s="131" t="s">
        <v>439</v>
      </c>
      <c r="I393" s="131" t="s">
        <v>381</v>
      </c>
      <c r="J393" s="131" t="s">
        <v>861</v>
      </c>
      <c r="K393" s="131" t="s">
        <v>860</v>
      </c>
      <c r="L393" s="30"/>
      <c r="N393" s="131" t="s">
        <v>439</v>
      </c>
      <c r="O393" s="131" t="s">
        <v>381</v>
      </c>
      <c r="P393" s="131" t="s">
        <v>861</v>
      </c>
      <c r="Q393" s="131" t="s">
        <v>860</v>
      </c>
      <c r="R393" s="30"/>
      <c r="S393" s="30"/>
      <c r="T393" s="131" t="s">
        <v>439</v>
      </c>
      <c r="U393" s="131" t="s">
        <v>381</v>
      </c>
      <c r="V393" s="131" t="s">
        <v>861</v>
      </c>
      <c r="W393" s="131" t="s">
        <v>860</v>
      </c>
      <c r="X393" s="30"/>
      <c r="Y393" s="30"/>
      <c r="Z393" s="131" t="s">
        <v>439</v>
      </c>
      <c r="AA393" s="131" t="s">
        <v>381</v>
      </c>
      <c r="AB393" s="131" t="s">
        <v>861</v>
      </c>
      <c r="AC393" s="131" t="s">
        <v>860</v>
      </c>
      <c r="AD393" s="30"/>
      <c r="AE393" s="30"/>
      <c r="AF393" s="131" t="s">
        <v>439</v>
      </c>
      <c r="AG393" s="131" t="s">
        <v>381</v>
      </c>
      <c r="AH393" s="131" t="s">
        <v>861</v>
      </c>
      <c r="AI393" s="131" t="s">
        <v>860</v>
      </c>
      <c r="AJ393" s="30"/>
      <c r="AK393" s="30"/>
      <c r="AL393" s="131" t="s">
        <v>439</v>
      </c>
      <c r="AM393" s="131" t="s">
        <v>381</v>
      </c>
      <c r="AN393" s="131" t="s">
        <v>861</v>
      </c>
      <c r="AO393" s="131" t="s">
        <v>860</v>
      </c>
    </row>
    <row r="394" spans="1:48" x14ac:dyDescent="0.3">
      <c r="D394" s="130" t="s">
        <v>432</v>
      </c>
      <c r="E394" s="130"/>
      <c r="F394" s="141">
        <f>'Data base'!G33</f>
        <v>3</v>
      </c>
      <c r="G394" s="127">
        <f>$F394</f>
        <v>3</v>
      </c>
      <c r="H394" s="132">
        <v>1</v>
      </c>
      <c r="I394" s="132">
        <v>2</v>
      </c>
      <c r="J394" s="142">
        <v>3</v>
      </c>
      <c r="K394" s="132" t="s">
        <v>440</v>
      </c>
      <c r="L394" s="30"/>
      <c r="M394" s="140">
        <f>$F394</f>
        <v>3</v>
      </c>
      <c r="N394" s="132">
        <v>1</v>
      </c>
      <c r="O394" s="132">
        <v>2</v>
      </c>
      <c r="P394" s="173">
        <v>3</v>
      </c>
      <c r="Q394" s="132" t="s">
        <v>440</v>
      </c>
      <c r="R394" s="30"/>
      <c r="S394" s="127">
        <f>$F394</f>
        <v>3</v>
      </c>
      <c r="T394" s="132">
        <v>1</v>
      </c>
      <c r="U394" s="132">
        <v>2</v>
      </c>
      <c r="V394" s="142">
        <v>3</v>
      </c>
      <c r="W394" s="132" t="s">
        <v>440</v>
      </c>
      <c r="X394" s="30"/>
      <c r="Y394" s="172">
        <f>$F394</f>
        <v>3</v>
      </c>
      <c r="Z394" s="168">
        <v>1</v>
      </c>
      <c r="AA394" s="168">
        <v>2</v>
      </c>
      <c r="AB394" s="173">
        <v>3</v>
      </c>
      <c r="AC394" s="168" t="s">
        <v>440</v>
      </c>
      <c r="AD394" s="30"/>
      <c r="AE394" s="172">
        <f>$F394</f>
        <v>3</v>
      </c>
      <c r="AF394" s="168">
        <v>1</v>
      </c>
      <c r="AG394" s="168">
        <v>2</v>
      </c>
      <c r="AH394" s="173">
        <v>3</v>
      </c>
      <c r="AI394" s="168" t="s">
        <v>440</v>
      </c>
      <c r="AJ394" s="30"/>
      <c r="AK394" s="172">
        <f>$F394</f>
        <v>3</v>
      </c>
      <c r="AL394" s="168">
        <v>1</v>
      </c>
      <c r="AM394" s="168">
        <v>2</v>
      </c>
      <c r="AN394" s="173">
        <v>3</v>
      </c>
      <c r="AO394" s="168" t="s">
        <v>440</v>
      </c>
    </row>
    <row r="395" spans="1:48" x14ac:dyDescent="0.3">
      <c r="D395" s="31" t="s">
        <v>435</v>
      </c>
      <c r="E395" s="30"/>
      <c r="F395" s="140" t="str">
        <f>'Data base'!J33</f>
        <v>x</v>
      </c>
      <c r="G395" s="127" t="str">
        <f>$F395</f>
        <v>x</v>
      </c>
      <c r="H395" s="127" t="s">
        <v>389</v>
      </c>
      <c r="I395" s="127" t="s">
        <v>404</v>
      </c>
      <c r="J395" s="138" t="s">
        <v>446</v>
      </c>
      <c r="K395" s="127" t="s">
        <v>447</v>
      </c>
      <c r="L395" s="30"/>
      <c r="M395" s="140" t="str">
        <f>$F395</f>
        <v>x</v>
      </c>
      <c r="N395" s="171" t="s">
        <v>389</v>
      </c>
      <c r="O395" s="127" t="s">
        <v>404</v>
      </c>
      <c r="P395" s="127" t="s">
        <v>446</v>
      </c>
      <c r="Q395" s="127" t="s">
        <v>447</v>
      </c>
      <c r="R395" s="30"/>
      <c r="S395" s="127" t="str">
        <f>$F395</f>
        <v>x</v>
      </c>
      <c r="T395" s="138" t="s">
        <v>389</v>
      </c>
      <c r="U395" s="127" t="s">
        <v>404</v>
      </c>
      <c r="V395" s="127" t="s">
        <v>446</v>
      </c>
      <c r="W395" s="127" t="s">
        <v>447</v>
      </c>
      <c r="X395" s="30"/>
      <c r="Y395" s="172" t="str">
        <f>$F395</f>
        <v>x</v>
      </c>
      <c r="Z395" s="167" t="s">
        <v>389</v>
      </c>
      <c r="AA395" s="167" t="s">
        <v>404</v>
      </c>
      <c r="AB395" s="171" t="s">
        <v>446</v>
      </c>
      <c r="AC395" s="167" t="s">
        <v>447</v>
      </c>
      <c r="AD395" s="30"/>
      <c r="AE395" s="172" t="str">
        <f>$F395</f>
        <v>x</v>
      </c>
      <c r="AF395" s="167" t="s">
        <v>389</v>
      </c>
      <c r="AG395" s="167" t="s">
        <v>404</v>
      </c>
      <c r="AH395" s="171" t="s">
        <v>446</v>
      </c>
      <c r="AI395" s="167" t="s">
        <v>447</v>
      </c>
      <c r="AJ395" s="30"/>
      <c r="AK395" s="172" t="str">
        <f>$F395</f>
        <v>x</v>
      </c>
      <c r="AL395" s="167" t="s">
        <v>389</v>
      </c>
      <c r="AM395" s="167" t="s">
        <v>404</v>
      </c>
      <c r="AN395" s="171" t="s">
        <v>446</v>
      </c>
      <c r="AO395" s="167" t="s">
        <v>447</v>
      </c>
    </row>
    <row r="396" spans="1:48" s="194" customFormat="1" x14ac:dyDescent="0.3">
      <c r="B396" s="3"/>
      <c r="D396" s="31" t="s">
        <v>601</v>
      </c>
      <c r="F396" s="139"/>
      <c r="G396" s="97">
        <f>'Data base'!S33</f>
        <v>0.31164008910753233</v>
      </c>
      <c r="H396" s="208" t="s">
        <v>640</v>
      </c>
      <c r="I396" s="208" t="s">
        <v>1058</v>
      </c>
      <c r="J396" s="208" t="s">
        <v>1057</v>
      </c>
      <c r="K396" s="171" t="s">
        <v>1054</v>
      </c>
      <c r="M396" s="97">
        <f>'Data base'!AB33</f>
        <v>0.58636402228707873</v>
      </c>
      <c r="N396" s="208" t="s">
        <v>640</v>
      </c>
      <c r="O396" s="208" t="s">
        <v>1058</v>
      </c>
      <c r="P396" s="171" t="s">
        <v>1055</v>
      </c>
      <c r="Q396" s="208" t="s">
        <v>1054</v>
      </c>
      <c r="S396" s="97">
        <f>'Data base'!AK33</f>
        <v>1.4247772641913974</v>
      </c>
      <c r="T396" s="208" t="s">
        <v>640</v>
      </c>
      <c r="U396" s="171" t="s">
        <v>1059</v>
      </c>
      <c r="V396" s="208" t="s">
        <v>1057</v>
      </c>
      <c r="W396" s="208" t="s">
        <v>1054</v>
      </c>
      <c r="Y396" s="97">
        <f>'Data base'!AT33</f>
        <v>0.27373156419823813</v>
      </c>
      <c r="Z396" s="208" t="s">
        <v>640</v>
      </c>
      <c r="AA396" s="208" t="s">
        <v>1058</v>
      </c>
      <c r="AB396" s="208" t="s">
        <v>1057</v>
      </c>
      <c r="AC396" s="171" t="s">
        <v>1054</v>
      </c>
      <c r="AE396" s="97">
        <f>'Data base'!BC33</f>
        <v>0.13537555895865239</v>
      </c>
      <c r="AF396" s="208" t="s">
        <v>640</v>
      </c>
      <c r="AG396" s="208" t="s">
        <v>1058</v>
      </c>
      <c r="AH396" s="208" t="s">
        <v>1057</v>
      </c>
      <c r="AI396" s="171" t="s">
        <v>1054</v>
      </c>
      <c r="AK396" s="97">
        <f>'Data base'!BM33</f>
        <v>0.37300093494264874</v>
      </c>
      <c r="AL396" s="208" t="s">
        <v>640</v>
      </c>
      <c r="AM396" s="208" t="s">
        <v>1058</v>
      </c>
      <c r="AN396" s="208" t="s">
        <v>1057</v>
      </c>
      <c r="AO396" s="171" t="s">
        <v>1054</v>
      </c>
    </row>
    <row r="397" spans="1:48" x14ac:dyDescent="0.3">
      <c r="D397" s="31" t="s">
        <v>433</v>
      </c>
      <c r="E397" s="133" t="s">
        <v>441</v>
      </c>
      <c r="F397" s="139"/>
      <c r="G397" s="127" t="str">
        <f>'Data base'!K33</f>
        <v>NT</v>
      </c>
      <c r="H397" s="127" t="s">
        <v>442</v>
      </c>
      <c r="I397" s="127" t="s">
        <v>443</v>
      </c>
      <c r="J397" s="138" t="s">
        <v>444</v>
      </c>
      <c r="K397" s="127" t="s">
        <v>445</v>
      </c>
      <c r="L397" s="30"/>
      <c r="M397" s="172" t="str">
        <f>'Data base'!T33</f>
        <v>VU</v>
      </c>
      <c r="N397" s="127" t="s">
        <v>442</v>
      </c>
      <c r="O397" s="171" t="s">
        <v>443</v>
      </c>
      <c r="P397" s="127" t="s">
        <v>444</v>
      </c>
      <c r="Q397" s="127" t="s">
        <v>445</v>
      </c>
      <c r="R397" s="30"/>
      <c r="S397" s="127" t="str">
        <f>'Data base'!AC33</f>
        <v>VU</v>
      </c>
      <c r="T397" s="127" t="s">
        <v>442</v>
      </c>
      <c r="U397" s="138" t="s">
        <v>443</v>
      </c>
      <c r="V397" s="127" t="s">
        <v>444</v>
      </c>
      <c r="W397" s="127" t="s">
        <v>445</v>
      </c>
      <c r="X397" s="30"/>
      <c r="Y397" s="208">
        <f>'Data base'!AL33</f>
        <v>1</v>
      </c>
      <c r="Z397" s="171" t="s">
        <v>442</v>
      </c>
      <c r="AA397" s="167" t="s">
        <v>443</v>
      </c>
      <c r="AB397" s="167" t="s">
        <v>444</v>
      </c>
      <c r="AC397" s="167" t="s">
        <v>445</v>
      </c>
      <c r="AD397" s="30"/>
      <c r="AE397" s="208" t="str">
        <f>'Data base'!AU33</f>
        <v>1 ( E )</v>
      </c>
      <c r="AF397" s="171" t="s">
        <v>442</v>
      </c>
      <c r="AG397" s="167" t="s">
        <v>443</v>
      </c>
      <c r="AH397" s="167" t="s">
        <v>444</v>
      </c>
      <c r="AI397" s="167" t="s">
        <v>445</v>
      </c>
      <c r="AJ397" s="30"/>
      <c r="AK397" s="208" t="str">
        <f>'Data base'!BD33</f>
        <v>VU</v>
      </c>
      <c r="AL397" s="167" t="s">
        <v>442</v>
      </c>
      <c r="AM397" s="171" t="s">
        <v>443</v>
      </c>
      <c r="AN397" s="167" t="s">
        <v>444</v>
      </c>
      <c r="AO397" s="167" t="s">
        <v>445</v>
      </c>
    </row>
    <row r="398" spans="1:48" x14ac:dyDescent="0.3">
      <c r="D398" s="264" t="s">
        <v>434</v>
      </c>
      <c r="E398" s="30" t="s">
        <v>384</v>
      </c>
      <c r="F398" s="139"/>
      <c r="G398" s="40" t="str">
        <f>'Data base'!P33</f>
        <v>+ (1,000 - 10,000)</v>
      </c>
      <c r="H398" s="127" t="s">
        <v>389</v>
      </c>
      <c r="I398" s="127" t="s">
        <v>404</v>
      </c>
      <c r="J398" s="127" t="s">
        <v>287</v>
      </c>
      <c r="K398" s="138" t="s">
        <v>318</v>
      </c>
      <c r="L398" s="30"/>
      <c r="M398" s="218" t="str">
        <f>'Data base'!Y33</f>
        <v>- (50 - 70)</v>
      </c>
      <c r="N398" s="171" t="s">
        <v>389</v>
      </c>
      <c r="O398" s="127" t="s">
        <v>404</v>
      </c>
      <c r="P398" s="127" t="s">
        <v>287</v>
      </c>
      <c r="Q398" s="127" t="s">
        <v>318</v>
      </c>
      <c r="R398" s="30"/>
      <c r="S398" s="127" t="str">
        <f>'Data base'!AH33</f>
        <v xml:space="preserve"> - (42 - 49)</v>
      </c>
      <c r="T398" s="138" t="s">
        <v>389</v>
      </c>
      <c r="U398" s="127" t="s">
        <v>404</v>
      </c>
      <c r="V398" s="127" t="s">
        <v>287</v>
      </c>
      <c r="W398" s="127" t="s">
        <v>318</v>
      </c>
      <c r="X398" s="30"/>
      <c r="Y398" s="99" t="str">
        <f>'Data base'!AQ33</f>
        <v xml:space="preserve"> + ( - 150)</v>
      </c>
      <c r="Z398" s="167" t="s">
        <v>389</v>
      </c>
      <c r="AA398" s="167" t="s">
        <v>404</v>
      </c>
      <c r="AB398" s="167" t="s">
        <v>287</v>
      </c>
      <c r="AC398" s="171" t="s">
        <v>318</v>
      </c>
      <c r="AD398" s="30"/>
      <c r="AE398" s="208">
        <f>'Data base'!AZ33</f>
        <v>0</v>
      </c>
      <c r="AF398" s="167" t="s">
        <v>389</v>
      </c>
      <c r="AG398" s="167" t="s">
        <v>404</v>
      </c>
      <c r="AH398" s="171" t="s">
        <v>287</v>
      </c>
      <c r="AI398" s="167" t="s">
        <v>318</v>
      </c>
      <c r="AJ398" s="30"/>
      <c r="AK398" s="99" t="str">
        <f>'Data base'!BJ33</f>
        <v xml:space="preserve"> + (120 - 150)</v>
      </c>
      <c r="AL398" s="167" t="s">
        <v>389</v>
      </c>
      <c r="AM398" s="167" t="s">
        <v>404</v>
      </c>
      <c r="AN398" s="167" t="s">
        <v>287</v>
      </c>
      <c r="AO398" s="171" t="s">
        <v>318</v>
      </c>
    </row>
    <row r="399" spans="1:48" x14ac:dyDescent="0.3">
      <c r="D399" s="264"/>
      <c r="E399" s="30" t="s">
        <v>383</v>
      </c>
      <c r="F399" s="139"/>
      <c r="G399" s="40" t="str">
        <f>'Data base'!O33</f>
        <v>+ (100 - 1,000)</v>
      </c>
      <c r="H399" s="134"/>
      <c r="I399" s="127" t="s">
        <v>389</v>
      </c>
      <c r="J399" s="127" t="s">
        <v>287</v>
      </c>
      <c r="K399" s="138" t="s">
        <v>318</v>
      </c>
      <c r="L399" s="30"/>
      <c r="M399" s="218" t="str">
        <f>'Data base'!X33</f>
        <v>- (20 - 50)</v>
      </c>
      <c r="N399" s="134"/>
      <c r="O399" s="171" t="s">
        <v>389</v>
      </c>
      <c r="P399" s="127" t="s">
        <v>287</v>
      </c>
      <c r="Q399" s="127" t="s">
        <v>318</v>
      </c>
      <c r="R399" s="30"/>
      <c r="S399" s="127" t="str">
        <f>'Data base'!AG33</f>
        <v>- (31 - 38)</v>
      </c>
      <c r="T399" s="134"/>
      <c r="U399" s="138" t="s">
        <v>389</v>
      </c>
      <c r="V399" s="127" t="s">
        <v>287</v>
      </c>
      <c r="W399" s="127" t="s">
        <v>318</v>
      </c>
      <c r="X399" s="30"/>
      <c r="Y399" s="99" t="str">
        <f>'Data base'!AP33</f>
        <v xml:space="preserve">x </v>
      </c>
      <c r="Z399" s="169"/>
      <c r="AA399" s="167" t="s">
        <v>389</v>
      </c>
      <c r="AB399" s="167" t="s">
        <v>287</v>
      </c>
      <c r="AC399" s="167" t="s">
        <v>318</v>
      </c>
      <c r="AD399" s="30"/>
      <c r="AE399" s="208">
        <f>'Data base'!AY33</f>
        <v>0</v>
      </c>
      <c r="AF399" s="169"/>
      <c r="AG399" s="167" t="s">
        <v>389</v>
      </c>
      <c r="AH399" s="171" t="s">
        <v>287</v>
      </c>
      <c r="AI399" s="167" t="s">
        <v>318</v>
      </c>
      <c r="AJ399" s="30"/>
      <c r="AK399" s="221" t="str">
        <f>'Data base'!BI33</f>
        <v xml:space="preserve"> - (20 - 50)</v>
      </c>
      <c r="AL399" s="169"/>
      <c r="AM399" s="171" t="s">
        <v>389</v>
      </c>
      <c r="AN399" s="167" t="s">
        <v>287</v>
      </c>
      <c r="AO399" s="167" t="s">
        <v>318</v>
      </c>
    </row>
    <row r="400" spans="1:48" x14ac:dyDescent="0.3">
      <c r="D400" s="30" t="s">
        <v>436</v>
      </c>
      <c r="E400" s="30"/>
      <c r="F400" s="139"/>
      <c r="G400" s="97">
        <f>'Data base'!N33</f>
        <v>1.0256410256410255</v>
      </c>
      <c r="H400" s="171" t="s">
        <v>1040</v>
      </c>
      <c r="I400" s="127" t="s">
        <v>449</v>
      </c>
      <c r="J400" s="127" t="s">
        <v>450</v>
      </c>
      <c r="K400" s="127" t="s">
        <v>493</v>
      </c>
      <c r="L400" s="30"/>
      <c r="M400" s="217">
        <f>'Data base'!W33</f>
        <v>0.8</v>
      </c>
      <c r="N400" s="127" t="s">
        <v>448</v>
      </c>
      <c r="O400" s="171" t="s">
        <v>1049</v>
      </c>
      <c r="P400" s="127" t="s">
        <v>450</v>
      </c>
      <c r="Q400" s="127" t="s">
        <v>493</v>
      </c>
      <c r="R400" s="30"/>
      <c r="S400" s="98">
        <f>'Data base'!AF33</f>
        <v>0.23076923076923078</v>
      </c>
      <c r="T400" s="127" t="s">
        <v>448</v>
      </c>
      <c r="U400" s="171" t="s">
        <v>1049</v>
      </c>
      <c r="V400" s="127" t="s">
        <v>450</v>
      </c>
      <c r="W400" s="127" t="s">
        <v>493</v>
      </c>
      <c r="X400" s="30"/>
      <c r="Y400" s="96">
        <f>'Data base'!AO33</f>
        <v>2</v>
      </c>
      <c r="Z400" s="171" t="s">
        <v>1040</v>
      </c>
      <c r="AA400" s="167" t="s">
        <v>449</v>
      </c>
      <c r="AB400" s="167" t="s">
        <v>450</v>
      </c>
      <c r="AC400" s="167" t="s">
        <v>493</v>
      </c>
      <c r="AD400" s="30"/>
      <c r="AE400" s="96">
        <f>'Data base'!AX33</f>
        <v>3</v>
      </c>
      <c r="AF400" s="171" t="s">
        <v>1040</v>
      </c>
      <c r="AG400" s="167" t="s">
        <v>449</v>
      </c>
      <c r="AH400" s="167" t="s">
        <v>450</v>
      </c>
      <c r="AI400" s="167" t="s">
        <v>493</v>
      </c>
      <c r="AJ400" s="30"/>
      <c r="AK400" s="96">
        <f>'Data base'!BH33</f>
        <v>1.0256410256410255</v>
      </c>
      <c r="AL400" s="171" t="s">
        <v>1040</v>
      </c>
      <c r="AM400" s="167" t="s">
        <v>449</v>
      </c>
      <c r="AN400" s="167" t="s">
        <v>450</v>
      </c>
      <c r="AO400" s="167" t="s">
        <v>493</v>
      </c>
    </row>
    <row r="401" spans="1:46" x14ac:dyDescent="0.3">
      <c r="D401" s="30" t="s">
        <v>437</v>
      </c>
      <c r="E401" s="30"/>
      <c r="F401" s="140">
        <f>'Data base'!E33</f>
        <v>9</v>
      </c>
      <c r="G401" s="127">
        <f>$F401</f>
        <v>9</v>
      </c>
      <c r="H401" s="127" t="s">
        <v>451</v>
      </c>
      <c r="I401" s="171" t="s">
        <v>548</v>
      </c>
      <c r="J401" s="135" t="s">
        <v>453</v>
      </c>
      <c r="K401" s="127" t="s">
        <v>370</v>
      </c>
      <c r="L401" s="30"/>
      <c r="M401" s="172">
        <f>$F401</f>
        <v>9</v>
      </c>
      <c r="N401" s="127" t="s">
        <v>451</v>
      </c>
      <c r="O401" s="171" t="s">
        <v>548</v>
      </c>
      <c r="P401" s="135" t="s">
        <v>453</v>
      </c>
      <c r="Q401" s="127" t="s">
        <v>370</v>
      </c>
      <c r="R401" s="30"/>
      <c r="S401" s="127">
        <f>$F401</f>
        <v>9</v>
      </c>
      <c r="T401" s="127" t="s">
        <v>451</v>
      </c>
      <c r="U401" s="171" t="s">
        <v>548</v>
      </c>
      <c r="V401" s="135" t="s">
        <v>453</v>
      </c>
      <c r="W401" s="127" t="s">
        <v>370</v>
      </c>
      <c r="X401" s="30"/>
      <c r="Y401" s="208">
        <f>$F401</f>
        <v>9</v>
      </c>
      <c r="Z401" s="167" t="s">
        <v>451</v>
      </c>
      <c r="AA401" s="171" t="s">
        <v>548</v>
      </c>
      <c r="AB401" s="170" t="s">
        <v>453</v>
      </c>
      <c r="AC401" s="167" t="s">
        <v>370</v>
      </c>
      <c r="AD401" s="30"/>
      <c r="AE401" s="208">
        <f>$F401</f>
        <v>9</v>
      </c>
      <c r="AF401" s="167" t="s">
        <v>451</v>
      </c>
      <c r="AG401" s="171" t="s">
        <v>548</v>
      </c>
      <c r="AH401" s="170" t="s">
        <v>453</v>
      </c>
      <c r="AI401" s="167" t="s">
        <v>370</v>
      </c>
      <c r="AJ401" s="30"/>
      <c r="AK401" s="208">
        <f>$F401</f>
        <v>9</v>
      </c>
      <c r="AL401" s="167" t="s">
        <v>451</v>
      </c>
      <c r="AM401" s="171" t="s">
        <v>548</v>
      </c>
      <c r="AN401" s="170" t="s">
        <v>453</v>
      </c>
      <c r="AO401" s="167" t="s">
        <v>370</v>
      </c>
    </row>
    <row r="402" spans="1:46" x14ac:dyDescent="0.3">
      <c r="D402" s="30" t="s">
        <v>561</v>
      </c>
      <c r="E402" s="30"/>
      <c r="F402" s="139"/>
      <c r="G402" s="299">
        <f>'Data base'!L33</f>
        <v>39</v>
      </c>
      <c r="H402" s="299"/>
      <c r="I402" s="299"/>
      <c r="J402" s="365"/>
      <c r="K402" s="299"/>
      <c r="L402" s="300"/>
      <c r="M402" s="299">
        <f>'Data base'!U33</f>
        <v>50</v>
      </c>
      <c r="N402" s="299"/>
      <c r="O402" s="299"/>
      <c r="P402" s="365"/>
      <c r="Q402" s="299"/>
      <c r="R402" s="300"/>
      <c r="S402" s="299">
        <f>'Data base'!AD33</f>
        <v>1300</v>
      </c>
      <c r="T402" s="299"/>
      <c r="U402" s="299"/>
      <c r="V402" s="365"/>
      <c r="W402" s="299"/>
      <c r="X402" s="300"/>
      <c r="Y402" s="299">
        <f>'Data base'!AM33</f>
        <v>30</v>
      </c>
      <c r="Z402" s="300"/>
      <c r="AA402" s="300"/>
      <c r="AB402" s="300"/>
      <c r="AC402" s="300"/>
      <c r="AD402" s="300"/>
      <c r="AE402" s="299">
        <f>'Data base'!AV33</f>
        <v>20</v>
      </c>
      <c r="AF402" s="300"/>
      <c r="AG402" s="300"/>
      <c r="AH402" s="300"/>
      <c r="AI402" s="300"/>
      <c r="AJ402" s="300"/>
      <c r="AK402" s="299">
        <f>'Data base'!BF33</f>
        <v>390</v>
      </c>
      <c r="AL402" s="300"/>
      <c r="AM402" s="300"/>
      <c r="AN402" s="300"/>
      <c r="AO402" s="300"/>
      <c r="AP402" s="300"/>
      <c r="AQ402" s="300"/>
      <c r="AR402" s="300"/>
      <c r="AS402" s="300"/>
      <c r="AT402" s="300"/>
    </row>
    <row r="403" spans="1:46" x14ac:dyDescent="0.3">
      <c r="D403" s="30" t="s">
        <v>1039</v>
      </c>
      <c r="E403" s="30"/>
      <c r="F403" s="139"/>
      <c r="G403" s="125" t="str">
        <f>Protection!E33</f>
        <v>Breeding</v>
      </c>
      <c r="H403" s="30"/>
      <c r="I403" s="30"/>
      <c r="J403" s="30"/>
      <c r="K403" s="30"/>
      <c r="L403" s="30"/>
      <c r="M403" s="172">
        <f>Protection!F33</f>
        <v>0</v>
      </c>
      <c r="N403" s="30"/>
      <c r="O403" s="30"/>
      <c r="P403" s="30"/>
      <c r="Q403" s="30"/>
      <c r="R403" s="30"/>
      <c r="S403" s="225">
        <f>Protection!G33</f>
        <v>0</v>
      </c>
      <c r="T403" s="30"/>
      <c r="U403" s="30"/>
      <c r="V403" s="30"/>
      <c r="W403" s="30"/>
      <c r="X403" s="30"/>
      <c r="Y403" s="208">
        <f>Protection!H33</f>
        <v>0</v>
      </c>
      <c r="Z403" s="30"/>
      <c r="AA403" s="30"/>
      <c r="AB403" s="30"/>
      <c r="AC403" s="30"/>
      <c r="AD403" s="30"/>
      <c r="AE403" s="208">
        <f>Protection!I33</f>
        <v>0</v>
      </c>
      <c r="AF403" s="30"/>
      <c r="AG403" s="30"/>
      <c r="AH403" s="30"/>
      <c r="AI403" s="30"/>
      <c r="AJ403" s="30"/>
      <c r="AK403" s="208" t="str">
        <f>Protection!J33</f>
        <v>Yes</v>
      </c>
      <c r="AL403" s="30"/>
      <c r="AM403" s="30"/>
      <c r="AN403" s="30"/>
      <c r="AO403" s="30"/>
    </row>
    <row r="404" spans="1:46" x14ac:dyDescent="0.3">
      <c r="D404" s="30" t="s">
        <v>1038</v>
      </c>
      <c r="E404" s="30"/>
      <c r="F404" s="139"/>
      <c r="G404" s="125" t="str">
        <f>Protection!K33</f>
        <v>none</v>
      </c>
      <c r="H404" s="30"/>
      <c r="I404" s="30"/>
      <c r="J404" s="30"/>
      <c r="K404" s="30"/>
      <c r="L404" s="30"/>
      <c r="M404" s="205" t="str">
        <f>Protection!L33</f>
        <v>Protected areas or...**; 10 microreserves established</v>
      </c>
      <c r="N404" s="30"/>
      <c r="O404" s="30"/>
      <c r="P404" s="30"/>
      <c r="Q404" s="30"/>
      <c r="R404" s="30"/>
      <c r="S404" s="30" t="str">
        <f>Protection!M33</f>
        <v>none</v>
      </c>
      <c r="T404" s="30"/>
      <c r="U404" s="30"/>
      <c r="V404" s="30"/>
      <c r="W404" s="30"/>
      <c r="X404" s="30"/>
      <c r="Y404" s="208">
        <f>Protection!N33</f>
        <v>0</v>
      </c>
      <c r="Z404" s="30"/>
      <c r="AA404" s="30"/>
      <c r="AB404" s="30"/>
      <c r="AC404" s="30"/>
      <c r="AD404" s="30"/>
      <c r="AE404" s="208">
        <f>Protection!O33</f>
        <v>0</v>
      </c>
      <c r="AF404" s="30"/>
      <c r="AG404" s="30"/>
      <c r="AH404" s="30"/>
      <c r="AI404" s="30"/>
      <c r="AJ404" s="30"/>
      <c r="AK404" s="225">
        <f>Protection!P33</f>
        <v>300</v>
      </c>
      <c r="AL404" s="30"/>
      <c r="AM404" s="30"/>
      <c r="AN404" s="30"/>
      <c r="AO404" s="30"/>
    </row>
    <row r="405" spans="1:46" x14ac:dyDescent="0.3">
      <c r="G405" s="208"/>
      <c r="H405" s="208"/>
      <c r="I405" s="208"/>
      <c r="J405" s="208"/>
    </row>
    <row r="406" spans="1:46" x14ac:dyDescent="0.3">
      <c r="A406" s="194">
        <v>34</v>
      </c>
      <c r="B406" s="39" t="str">
        <f>'Data base'!C34</f>
        <v>Surnia ulula</v>
      </c>
      <c r="C406" s="29" t="str">
        <f>'Data base'!D34</f>
        <v>Hawk Owl</v>
      </c>
      <c r="D406" s="65" t="s">
        <v>438</v>
      </c>
      <c r="E406" s="65"/>
      <c r="F406" s="131"/>
      <c r="G406" s="138" t="s">
        <v>456</v>
      </c>
      <c r="H406" s="131" t="s">
        <v>439</v>
      </c>
      <c r="I406" s="131" t="s">
        <v>381</v>
      </c>
      <c r="J406" s="131" t="s">
        <v>861</v>
      </c>
      <c r="K406" s="131" t="s">
        <v>860</v>
      </c>
      <c r="L406" s="30"/>
      <c r="M406" s="171" t="s">
        <v>456</v>
      </c>
      <c r="N406" s="131" t="s">
        <v>439</v>
      </c>
      <c r="O406" s="131" t="s">
        <v>381</v>
      </c>
      <c r="P406" s="131" t="s">
        <v>861</v>
      </c>
      <c r="Q406" s="131" t="s">
        <v>860</v>
      </c>
      <c r="R406" s="30"/>
      <c r="S406" s="30"/>
      <c r="T406" s="131" t="s">
        <v>439</v>
      </c>
      <c r="U406" s="131" t="s">
        <v>381</v>
      </c>
      <c r="V406" s="131" t="s">
        <v>861</v>
      </c>
      <c r="W406" s="131" t="s">
        <v>860</v>
      </c>
      <c r="X406" s="30"/>
      <c r="Y406" s="137" t="s">
        <v>456</v>
      </c>
      <c r="Z406" s="131" t="s">
        <v>439</v>
      </c>
      <c r="AA406" s="131" t="s">
        <v>381</v>
      </c>
      <c r="AB406" s="131" t="s">
        <v>861</v>
      </c>
      <c r="AC406" s="131" t="s">
        <v>860</v>
      </c>
      <c r="AD406" s="30"/>
      <c r="AE406" s="137" t="s">
        <v>456</v>
      </c>
      <c r="AF406" s="131" t="s">
        <v>439</v>
      </c>
      <c r="AG406" s="131" t="s">
        <v>381</v>
      </c>
      <c r="AH406" s="131" t="s">
        <v>861</v>
      </c>
      <c r="AI406" s="131" t="s">
        <v>860</v>
      </c>
      <c r="AJ406" s="30"/>
      <c r="AK406" s="30"/>
      <c r="AL406" s="131" t="s">
        <v>439</v>
      </c>
      <c r="AM406" s="131" t="s">
        <v>381</v>
      </c>
      <c r="AN406" s="131" t="s">
        <v>861</v>
      </c>
      <c r="AO406" s="131" t="s">
        <v>860</v>
      </c>
    </row>
    <row r="407" spans="1:46" x14ac:dyDescent="0.3">
      <c r="D407" s="130" t="s">
        <v>432</v>
      </c>
      <c r="E407" s="130"/>
      <c r="F407" s="141">
        <f>'Data base'!G34</f>
        <v>0</v>
      </c>
      <c r="G407" s="127">
        <f>$F407</f>
        <v>0</v>
      </c>
      <c r="H407" s="132">
        <v>1</v>
      </c>
      <c r="I407" s="132">
        <v>2</v>
      </c>
      <c r="J407" s="132">
        <v>3</v>
      </c>
      <c r="K407" s="173" t="s">
        <v>440</v>
      </c>
      <c r="L407" s="30"/>
      <c r="M407" s="167">
        <f>$F407</f>
        <v>0</v>
      </c>
      <c r="N407" s="168">
        <v>1</v>
      </c>
      <c r="O407" s="168">
        <v>2</v>
      </c>
      <c r="P407" s="168">
        <v>3</v>
      </c>
      <c r="Q407" s="173" t="s">
        <v>440</v>
      </c>
      <c r="R407" s="30"/>
      <c r="S407" s="127">
        <f>$F407</f>
        <v>0</v>
      </c>
      <c r="T407" s="132">
        <v>1</v>
      </c>
      <c r="U407" s="132">
        <v>2</v>
      </c>
      <c r="V407" s="132">
        <v>3</v>
      </c>
      <c r="W407" s="142" t="s">
        <v>440</v>
      </c>
      <c r="X407" s="30"/>
      <c r="Y407" s="167">
        <f>$F407</f>
        <v>0</v>
      </c>
      <c r="Z407" s="168">
        <v>1</v>
      </c>
      <c r="AA407" s="168">
        <v>2</v>
      </c>
      <c r="AB407" s="168">
        <v>3</v>
      </c>
      <c r="AC407" s="173" t="s">
        <v>440</v>
      </c>
      <c r="AD407" s="30"/>
      <c r="AE407" s="167">
        <f>$F407</f>
        <v>0</v>
      </c>
      <c r="AF407" s="168">
        <v>1</v>
      </c>
      <c r="AG407" s="168">
        <v>2</v>
      </c>
      <c r="AH407" s="168">
        <v>3</v>
      </c>
      <c r="AI407" s="173" t="s">
        <v>440</v>
      </c>
      <c r="AJ407" s="30"/>
      <c r="AK407" s="167">
        <f>$F407</f>
        <v>0</v>
      </c>
      <c r="AL407" s="168">
        <v>1</v>
      </c>
      <c r="AM407" s="168">
        <v>2</v>
      </c>
      <c r="AN407" s="168">
        <v>3</v>
      </c>
      <c r="AO407" s="173" t="s">
        <v>440</v>
      </c>
    </row>
    <row r="408" spans="1:46" x14ac:dyDescent="0.3">
      <c r="D408" s="31" t="s">
        <v>435</v>
      </c>
      <c r="E408" s="30"/>
      <c r="F408" s="140" t="str">
        <f>'Data base'!J34</f>
        <v>x</v>
      </c>
      <c r="G408" s="127" t="str">
        <f>$F408</f>
        <v>x</v>
      </c>
      <c r="H408" s="127" t="s">
        <v>389</v>
      </c>
      <c r="I408" s="127" t="s">
        <v>404</v>
      </c>
      <c r="J408" s="127" t="s">
        <v>446</v>
      </c>
      <c r="K408" s="127" t="s">
        <v>447</v>
      </c>
      <c r="L408" s="30"/>
      <c r="M408" s="167" t="str">
        <f>$F408</f>
        <v>x</v>
      </c>
      <c r="N408" s="167" t="s">
        <v>389</v>
      </c>
      <c r="O408" s="167" t="s">
        <v>404</v>
      </c>
      <c r="P408" s="167" t="s">
        <v>446</v>
      </c>
      <c r="Q408" s="167" t="s">
        <v>447</v>
      </c>
      <c r="R408" s="30"/>
      <c r="S408" s="127" t="str">
        <f>$F408</f>
        <v>x</v>
      </c>
      <c r="T408" s="124" t="s">
        <v>389</v>
      </c>
      <c r="U408" s="124" t="s">
        <v>404</v>
      </c>
      <c r="V408" s="124" t="s">
        <v>446</v>
      </c>
      <c r="W408" s="127" t="s">
        <v>447</v>
      </c>
      <c r="X408" s="30"/>
      <c r="Y408" s="167" t="str">
        <f>$F408</f>
        <v>x</v>
      </c>
      <c r="Z408" s="167" t="s">
        <v>389</v>
      </c>
      <c r="AA408" s="167" t="s">
        <v>404</v>
      </c>
      <c r="AB408" s="167" t="s">
        <v>446</v>
      </c>
      <c r="AC408" s="167" t="s">
        <v>447</v>
      </c>
      <c r="AD408" s="30"/>
      <c r="AE408" s="167" t="str">
        <f>$F408</f>
        <v>x</v>
      </c>
      <c r="AF408" s="167" t="s">
        <v>389</v>
      </c>
      <c r="AG408" s="167" t="s">
        <v>404</v>
      </c>
      <c r="AH408" s="167" t="s">
        <v>446</v>
      </c>
      <c r="AI408" s="167" t="s">
        <v>447</v>
      </c>
      <c r="AJ408" s="30"/>
      <c r="AK408" s="167" t="str">
        <f>$F408</f>
        <v>x</v>
      </c>
      <c r="AL408" s="144" t="s">
        <v>389</v>
      </c>
      <c r="AM408" s="144" t="s">
        <v>404</v>
      </c>
      <c r="AN408" s="144" t="s">
        <v>446</v>
      </c>
      <c r="AO408" s="167" t="s">
        <v>447</v>
      </c>
    </row>
    <row r="409" spans="1:46" s="194" customFormat="1" x14ac:dyDescent="0.3">
      <c r="B409" s="3"/>
      <c r="D409" s="31" t="s">
        <v>601</v>
      </c>
      <c r="F409" s="139"/>
      <c r="G409" s="97">
        <f>'Data base'!S34</f>
        <v>0</v>
      </c>
      <c r="H409" s="208" t="s">
        <v>640</v>
      </c>
      <c r="I409" s="208" t="s">
        <v>1058</v>
      </c>
      <c r="J409" s="208" t="s">
        <v>1057</v>
      </c>
      <c r="K409" s="208" t="s">
        <v>1054</v>
      </c>
      <c r="M409" s="97">
        <f>'Data base'!AB34</f>
        <v>0</v>
      </c>
      <c r="N409" s="208" t="s">
        <v>640</v>
      </c>
      <c r="O409" s="208" t="s">
        <v>1058</v>
      </c>
      <c r="P409" s="208" t="s">
        <v>1057</v>
      </c>
      <c r="Q409" s="208" t="s">
        <v>1054</v>
      </c>
      <c r="S409" s="97">
        <f>'Data base'!AK34</f>
        <v>3.0848388472400896</v>
      </c>
      <c r="T409" s="171" t="s">
        <v>1046</v>
      </c>
      <c r="U409" s="208" t="s">
        <v>1058</v>
      </c>
      <c r="V409" s="208" t="s">
        <v>1057</v>
      </c>
      <c r="W409" s="208" t="s">
        <v>1054</v>
      </c>
      <c r="Y409" s="97">
        <f>'Data base'!AT34</f>
        <v>0</v>
      </c>
      <c r="Z409" s="208" t="s">
        <v>640</v>
      </c>
      <c r="AA409" s="208" t="s">
        <v>1058</v>
      </c>
      <c r="AB409" s="208" t="s">
        <v>1057</v>
      </c>
      <c r="AC409" s="208" t="s">
        <v>1054</v>
      </c>
      <c r="AE409" s="97">
        <f>'Data base'!BC34</f>
        <v>0</v>
      </c>
      <c r="AF409" s="208" t="s">
        <v>640</v>
      </c>
      <c r="AG409" s="208" t="s">
        <v>1058</v>
      </c>
      <c r="AH409" s="208" t="s">
        <v>1057</v>
      </c>
      <c r="AI409" s="208" t="s">
        <v>1054</v>
      </c>
      <c r="AK409" s="97">
        <f>'Data base'!BM34</f>
        <v>7.4992819551627274</v>
      </c>
      <c r="AL409" s="171" t="s">
        <v>1046</v>
      </c>
      <c r="AM409" s="208" t="s">
        <v>1058</v>
      </c>
      <c r="AN409" s="208" t="s">
        <v>1057</v>
      </c>
      <c r="AO409" s="208" t="s">
        <v>1054</v>
      </c>
    </row>
    <row r="410" spans="1:46" x14ac:dyDescent="0.3">
      <c r="D410" s="31" t="s">
        <v>433</v>
      </c>
      <c r="E410" s="133" t="s">
        <v>441</v>
      </c>
      <c r="F410" s="139"/>
      <c r="H410" s="127" t="s">
        <v>442</v>
      </c>
      <c r="I410" s="127" t="s">
        <v>443</v>
      </c>
      <c r="J410" s="127" t="s">
        <v>444</v>
      </c>
      <c r="K410" s="127" t="s">
        <v>445</v>
      </c>
      <c r="L410" s="30"/>
      <c r="M410" s="172" t="str">
        <f>'Data base'!T34</f>
        <v>(NA)</v>
      </c>
      <c r="N410" s="167" t="s">
        <v>442</v>
      </c>
      <c r="O410" s="167" t="s">
        <v>443</v>
      </c>
      <c r="P410" s="167" t="s">
        <v>444</v>
      </c>
      <c r="Q410" s="167" t="s">
        <v>445</v>
      </c>
      <c r="R410" s="30"/>
      <c r="S410" s="127" t="str">
        <f>'Data base'!AC34</f>
        <v>-</v>
      </c>
      <c r="T410" s="127" t="s">
        <v>442</v>
      </c>
      <c r="U410" s="127" t="s">
        <v>443</v>
      </c>
      <c r="V410" s="127" t="s">
        <v>444</v>
      </c>
      <c r="W410" s="138" t="s">
        <v>445</v>
      </c>
      <c r="X410" s="30"/>
      <c r="Y410" s="208" t="str">
        <f>'Data base'!AL34</f>
        <v>-</v>
      </c>
      <c r="Z410" s="167" t="s">
        <v>442</v>
      </c>
      <c r="AA410" s="167" t="s">
        <v>443</v>
      </c>
      <c r="AB410" s="167" t="s">
        <v>444</v>
      </c>
      <c r="AC410" s="167" t="s">
        <v>445</v>
      </c>
      <c r="AD410" s="30"/>
      <c r="AE410" s="208" t="str">
        <f>'Data base'!AU34</f>
        <v>-</v>
      </c>
      <c r="AF410" s="167" t="s">
        <v>442</v>
      </c>
      <c r="AG410" s="167" t="s">
        <v>443</v>
      </c>
      <c r="AH410" s="167" t="s">
        <v>444</v>
      </c>
      <c r="AI410" s="167" t="s">
        <v>445</v>
      </c>
      <c r="AJ410" s="30"/>
      <c r="AK410" s="208" t="str">
        <f>'Data base'!BD34</f>
        <v>-</v>
      </c>
      <c r="AL410" s="167" t="s">
        <v>442</v>
      </c>
      <c r="AM410" s="167" t="s">
        <v>443</v>
      </c>
      <c r="AN410" s="167" t="s">
        <v>444</v>
      </c>
      <c r="AO410" s="171" t="s">
        <v>445</v>
      </c>
    </row>
    <row r="411" spans="1:46" x14ac:dyDescent="0.3">
      <c r="D411" s="264" t="s">
        <v>434</v>
      </c>
      <c r="E411" s="30" t="s">
        <v>384</v>
      </c>
      <c r="F411" s="139"/>
      <c r="H411" s="127" t="s">
        <v>389</v>
      </c>
      <c r="I411" s="127" t="s">
        <v>404</v>
      </c>
      <c r="J411" s="127" t="s">
        <v>287</v>
      </c>
      <c r="K411" s="127" t="s">
        <v>318</v>
      </c>
      <c r="L411" s="30"/>
      <c r="M411" s="218">
        <f>'Data base'!Y34</f>
        <v>0</v>
      </c>
      <c r="N411" s="167" t="s">
        <v>389</v>
      </c>
      <c r="O411" s="167" t="s">
        <v>404</v>
      </c>
      <c r="P411" s="167" t="s">
        <v>287</v>
      </c>
      <c r="Q411" s="167" t="s">
        <v>318</v>
      </c>
      <c r="R411" s="30"/>
      <c r="S411" s="127" t="str">
        <f>'Data base'!AH34</f>
        <v>F</v>
      </c>
      <c r="T411" s="124" t="s">
        <v>389</v>
      </c>
      <c r="U411" s="124" t="s">
        <v>404</v>
      </c>
      <c r="V411" s="124" t="s">
        <v>287</v>
      </c>
      <c r="W411" s="124" t="s">
        <v>318</v>
      </c>
      <c r="X411" s="30"/>
      <c r="Y411" s="99" t="str">
        <f>'Data base'!AQ34</f>
        <v>-</v>
      </c>
      <c r="Z411" s="167" t="s">
        <v>389</v>
      </c>
      <c r="AA411" s="167" t="s">
        <v>404</v>
      </c>
      <c r="AB411" s="167" t="s">
        <v>287</v>
      </c>
      <c r="AC411" s="167" t="s">
        <v>318</v>
      </c>
      <c r="AD411" s="30"/>
      <c r="AE411" s="208">
        <f>'Data base'!AZ34</f>
        <v>0</v>
      </c>
      <c r="AF411" s="167" t="s">
        <v>389</v>
      </c>
      <c r="AG411" s="167" t="s">
        <v>404</v>
      </c>
      <c r="AH411" s="167" t="s">
        <v>287</v>
      </c>
      <c r="AI411" s="167" t="s">
        <v>318</v>
      </c>
      <c r="AJ411" s="30"/>
      <c r="AK411" s="99" t="str">
        <f>'Data base'!BJ34</f>
        <v xml:space="preserve">x </v>
      </c>
      <c r="AL411" s="167" t="s">
        <v>389</v>
      </c>
      <c r="AM411" s="167" t="s">
        <v>404</v>
      </c>
      <c r="AN411" s="167" t="s">
        <v>287</v>
      </c>
      <c r="AO411" s="167" t="s">
        <v>318</v>
      </c>
    </row>
    <row r="412" spans="1:46" x14ac:dyDescent="0.3">
      <c r="D412" s="264"/>
      <c r="E412" s="30" t="s">
        <v>383</v>
      </c>
      <c r="F412" s="139"/>
      <c r="H412" s="134"/>
      <c r="I412" s="127" t="s">
        <v>389</v>
      </c>
      <c r="J412" s="127" t="s">
        <v>287</v>
      </c>
      <c r="K412" s="127" t="s">
        <v>318</v>
      </c>
      <c r="L412" s="30"/>
      <c r="M412" s="218">
        <f>'Data base'!X34</f>
        <v>0</v>
      </c>
      <c r="N412" s="169"/>
      <c r="O412" s="167" t="s">
        <v>389</v>
      </c>
      <c r="P412" s="167" t="s">
        <v>287</v>
      </c>
      <c r="Q412" s="167" t="s">
        <v>318</v>
      </c>
      <c r="R412" s="30"/>
      <c r="S412" s="127" t="str">
        <f>'Data base'!AG34</f>
        <v>+ (58 - 63)</v>
      </c>
      <c r="T412" s="134"/>
      <c r="U412" s="127" t="s">
        <v>389</v>
      </c>
      <c r="V412" s="127" t="s">
        <v>287</v>
      </c>
      <c r="W412" s="138" t="s">
        <v>318</v>
      </c>
      <c r="X412" s="30"/>
      <c r="Y412" s="99" t="str">
        <f>'Data base'!AP34</f>
        <v>-</v>
      </c>
      <c r="Z412" s="169"/>
      <c r="AA412" s="167" t="s">
        <v>389</v>
      </c>
      <c r="AB412" s="167" t="s">
        <v>287</v>
      </c>
      <c r="AC412" s="167" t="s">
        <v>318</v>
      </c>
      <c r="AD412" s="30"/>
      <c r="AE412" s="208">
        <f>'Data base'!AY34</f>
        <v>0</v>
      </c>
      <c r="AF412" s="169"/>
      <c r="AG412" s="167" t="s">
        <v>389</v>
      </c>
      <c r="AH412" s="167" t="s">
        <v>287</v>
      </c>
      <c r="AI412" s="167" t="s">
        <v>318</v>
      </c>
      <c r="AJ412" s="30"/>
      <c r="AK412" s="99">
        <f>'Data base'!BI34</f>
        <v>0</v>
      </c>
      <c r="AL412" s="169"/>
      <c r="AM412" s="167" t="s">
        <v>389</v>
      </c>
      <c r="AN412" s="171" t="s">
        <v>287</v>
      </c>
      <c r="AO412" s="167" t="s">
        <v>318</v>
      </c>
    </row>
    <row r="413" spans="1:46" x14ac:dyDescent="0.3">
      <c r="D413" s="30" t="s">
        <v>436</v>
      </c>
      <c r="E413" s="30"/>
      <c r="F413" s="139"/>
      <c r="H413" s="127" t="s">
        <v>448</v>
      </c>
      <c r="I413" s="127" t="s">
        <v>449</v>
      </c>
      <c r="J413" s="127" t="s">
        <v>450</v>
      </c>
      <c r="K413" s="127" t="s">
        <v>493</v>
      </c>
      <c r="L413" s="30"/>
      <c r="M413" s="217" t="e">
        <f>'Data base'!W34</f>
        <v>#DIV/0!</v>
      </c>
      <c r="N413" s="167" t="s">
        <v>448</v>
      </c>
      <c r="O413" s="167" t="s">
        <v>449</v>
      </c>
      <c r="P413" s="167" t="s">
        <v>450</v>
      </c>
      <c r="Q413" s="167" t="s">
        <v>493</v>
      </c>
      <c r="R413" s="30"/>
      <c r="S413" s="97">
        <f>'Data base'!AF34</f>
        <v>1</v>
      </c>
      <c r="T413" s="171" t="s">
        <v>1040</v>
      </c>
      <c r="U413" s="127" t="s">
        <v>449</v>
      </c>
      <c r="V413" s="127" t="s">
        <v>450</v>
      </c>
      <c r="W413" s="127" t="s">
        <v>493</v>
      </c>
      <c r="X413" s="30"/>
      <c r="Y413" s="96" t="e">
        <f>'Data base'!AO34</f>
        <v>#DIV/0!</v>
      </c>
      <c r="Z413" s="167" t="s">
        <v>448</v>
      </c>
      <c r="AA413" s="167" t="s">
        <v>449</v>
      </c>
      <c r="AB413" s="167" t="s">
        <v>450</v>
      </c>
      <c r="AC413" s="167" t="s">
        <v>493</v>
      </c>
      <c r="AD413" s="30"/>
      <c r="AE413" s="96" t="e">
        <f>'Data base'!AX34</f>
        <v>#DIV/0!</v>
      </c>
      <c r="AF413" s="167" t="s">
        <v>448</v>
      </c>
      <c r="AG413" s="167" t="s">
        <v>449</v>
      </c>
      <c r="AH413" s="167" t="s">
        <v>450</v>
      </c>
      <c r="AI413" s="167" t="s">
        <v>493</v>
      </c>
      <c r="AJ413" s="30"/>
      <c r="AK413" s="96">
        <f>'Data base'!BH34</f>
        <v>0.36363636363636365</v>
      </c>
      <c r="AL413" s="167" t="s">
        <v>448</v>
      </c>
      <c r="AM413" s="171" t="s">
        <v>1049</v>
      </c>
      <c r="AN413" s="167" t="s">
        <v>450</v>
      </c>
      <c r="AO413" s="167" t="s">
        <v>493</v>
      </c>
    </row>
    <row r="414" spans="1:46" x14ac:dyDescent="0.3">
      <c r="D414" s="30" t="s">
        <v>437</v>
      </c>
      <c r="E414" s="30"/>
      <c r="F414" s="140" t="str">
        <f>'Data base'!E34</f>
        <v>&lt;3.3</v>
      </c>
      <c r="G414" s="127" t="str">
        <f>$F414</f>
        <v>&lt;3.3</v>
      </c>
      <c r="H414" s="127" t="s">
        <v>451</v>
      </c>
      <c r="I414" s="127" t="s">
        <v>452</v>
      </c>
      <c r="J414" s="135" t="s">
        <v>453</v>
      </c>
      <c r="K414" s="171" t="s">
        <v>370</v>
      </c>
      <c r="L414" s="30"/>
      <c r="M414" s="172" t="str">
        <f>$F414</f>
        <v>&lt;3.3</v>
      </c>
      <c r="N414" s="167" t="s">
        <v>451</v>
      </c>
      <c r="O414" s="167" t="s">
        <v>452</v>
      </c>
      <c r="P414" s="170" t="s">
        <v>453</v>
      </c>
      <c r="Q414" s="171" t="s">
        <v>370</v>
      </c>
      <c r="R414" s="30"/>
      <c r="S414" s="127" t="str">
        <f>$F414</f>
        <v>&lt;3.3</v>
      </c>
      <c r="T414" s="127" t="s">
        <v>451</v>
      </c>
      <c r="U414" s="127" t="s">
        <v>452</v>
      </c>
      <c r="V414" s="135" t="s">
        <v>453</v>
      </c>
      <c r="W414" s="138" t="s">
        <v>370</v>
      </c>
      <c r="X414" s="30"/>
      <c r="Y414" s="208" t="str">
        <f>$F414</f>
        <v>&lt;3.3</v>
      </c>
      <c r="Z414" s="167" t="s">
        <v>451</v>
      </c>
      <c r="AA414" s="167" t="s">
        <v>452</v>
      </c>
      <c r="AB414" s="170" t="s">
        <v>453</v>
      </c>
      <c r="AC414" s="171" t="s">
        <v>370</v>
      </c>
      <c r="AD414" s="30"/>
      <c r="AE414" s="208" t="str">
        <f>$F414</f>
        <v>&lt;3.3</v>
      </c>
      <c r="AF414" s="167" t="s">
        <v>451</v>
      </c>
      <c r="AG414" s="167" t="s">
        <v>452</v>
      </c>
      <c r="AH414" s="170" t="s">
        <v>453</v>
      </c>
      <c r="AI414" s="171" t="s">
        <v>370</v>
      </c>
      <c r="AJ414" s="30"/>
      <c r="AK414" s="208" t="str">
        <f>$F414</f>
        <v>&lt;3.3</v>
      </c>
      <c r="AL414" s="167" t="s">
        <v>451</v>
      </c>
      <c r="AM414" s="167" t="s">
        <v>452</v>
      </c>
      <c r="AN414" s="170" t="s">
        <v>453</v>
      </c>
      <c r="AO414" s="171" t="s">
        <v>370</v>
      </c>
    </row>
    <row r="415" spans="1:46" x14ac:dyDescent="0.3">
      <c r="D415" s="30" t="s">
        <v>561</v>
      </c>
      <c r="E415" s="30"/>
      <c r="F415" s="139"/>
      <c r="H415" s="127"/>
      <c r="I415" s="127"/>
      <c r="J415" s="135"/>
      <c r="K415" s="127"/>
      <c r="L415" s="194"/>
      <c r="M415" s="172">
        <f>'Data base'!U34</f>
        <v>0</v>
      </c>
      <c r="N415" s="127"/>
      <c r="O415" s="127"/>
      <c r="P415" s="135"/>
      <c r="Q415" s="127"/>
      <c r="R415" s="30"/>
      <c r="S415" s="127">
        <f>'Data base'!AD34</f>
        <v>300</v>
      </c>
      <c r="T415" s="127"/>
      <c r="U415" s="127"/>
      <c r="V415" s="135"/>
      <c r="W415" s="127"/>
      <c r="X415" s="30"/>
      <c r="Y415" s="208">
        <f>'Data base'!AM34</f>
        <v>0</v>
      </c>
      <c r="Z415" s="30"/>
      <c r="AA415" s="30"/>
      <c r="AB415" s="30"/>
      <c r="AC415" s="30"/>
      <c r="AD415" s="30"/>
      <c r="AE415" s="208">
        <f>'Data base'!AV34</f>
        <v>0</v>
      </c>
      <c r="AF415" s="30"/>
      <c r="AG415" s="30"/>
      <c r="AH415" s="30"/>
      <c r="AI415" s="30"/>
      <c r="AJ415" s="30"/>
      <c r="AK415" s="299">
        <f>'Data base'!BF34</f>
        <v>1100</v>
      </c>
      <c r="AL415" s="30"/>
      <c r="AM415" s="30"/>
      <c r="AN415" s="30"/>
      <c r="AO415" s="30"/>
    </row>
    <row r="416" spans="1:46" x14ac:dyDescent="0.3">
      <c r="D416" s="30" t="s">
        <v>1039</v>
      </c>
      <c r="E416" s="30"/>
      <c r="F416" s="139"/>
      <c r="H416" s="30"/>
      <c r="I416" s="30"/>
      <c r="J416" s="30"/>
      <c r="K416" s="30"/>
      <c r="L416" s="30"/>
      <c r="M416" s="172">
        <f>Protection!F34</f>
        <v>0</v>
      </c>
      <c r="N416" s="30"/>
      <c r="O416" s="30"/>
      <c r="P416" s="30"/>
      <c r="Q416" s="30"/>
      <c r="R416" s="30"/>
      <c r="S416" s="225">
        <f>Protection!G34</f>
        <v>0</v>
      </c>
      <c r="T416" s="30"/>
      <c r="U416" s="30"/>
      <c r="V416" s="30"/>
      <c r="W416" s="30"/>
      <c r="X416" s="30"/>
      <c r="Y416" s="208">
        <f>Protection!H34</f>
        <v>0</v>
      </c>
      <c r="Z416" s="30"/>
      <c r="AA416" s="30"/>
      <c r="AB416" s="30"/>
      <c r="AC416" s="30"/>
      <c r="AD416" s="30"/>
      <c r="AE416" s="208">
        <f>Protection!I34</f>
        <v>0</v>
      </c>
      <c r="AF416" s="30"/>
      <c r="AG416" s="30"/>
      <c r="AH416" s="30"/>
      <c r="AI416" s="30"/>
      <c r="AJ416" s="30"/>
      <c r="AK416" s="208" t="str">
        <f>Protection!J34</f>
        <v>Yes</v>
      </c>
      <c r="AL416" s="30"/>
      <c r="AM416" s="30"/>
      <c r="AN416" s="30"/>
      <c r="AO416" s="30"/>
    </row>
    <row r="417" spans="1:46" x14ac:dyDescent="0.3">
      <c r="D417" s="30" t="s">
        <v>1038</v>
      </c>
      <c r="E417" s="30"/>
      <c r="F417" s="139"/>
      <c r="H417" s="30"/>
      <c r="I417" s="30"/>
      <c r="J417" s="30"/>
      <c r="K417" s="30"/>
      <c r="L417" s="30"/>
      <c r="M417" s="172">
        <f>Protection!L34</f>
        <v>0</v>
      </c>
      <c r="N417" s="30"/>
      <c r="O417" s="30"/>
      <c r="P417" s="30"/>
      <c r="Q417" s="30"/>
      <c r="R417" s="30"/>
      <c r="S417" s="30" t="str">
        <f>Protection!M34</f>
        <v>none</v>
      </c>
      <c r="T417" s="30"/>
      <c r="U417" s="30"/>
      <c r="V417" s="30"/>
      <c r="W417" s="30"/>
      <c r="X417" s="30"/>
      <c r="Y417" s="208">
        <f>Protection!N34</f>
        <v>0</v>
      </c>
      <c r="Z417" s="30"/>
      <c r="AA417" s="30"/>
      <c r="AB417" s="30"/>
      <c r="AC417" s="30"/>
      <c r="AD417" s="30"/>
      <c r="AE417" s="208">
        <f>Protection!O34</f>
        <v>0</v>
      </c>
      <c r="AF417" s="30"/>
      <c r="AG417" s="30"/>
      <c r="AH417" s="30"/>
      <c r="AI417" s="30"/>
      <c r="AJ417" s="30"/>
      <c r="AK417" s="225">
        <f>Protection!P34</f>
        <v>100</v>
      </c>
      <c r="AL417" s="30"/>
      <c r="AM417" s="30"/>
      <c r="AN417" s="30"/>
      <c r="AO417" s="30"/>
    </row>
    <row r="419" spans="1:46" x14ac:dyDescent="0.3">
      <c r="A419" s="194">
        <v>35</v>
      </c>
      <c r="B419" s="39" t="str">
        <f>'Data base'!C35</f>
        <v>Glaucidium passerinum</v>
      </c>
      <c r="C419" s="29" t="str">
        <f>'Data base'!D35</f>
        <v>Eurasian Pygmy Owl</v>
      </c>
      <c r="D419" s="65" t="s">
        <v>438</v>
      </c>
      <c r="E419" s="65"/>
      <c r="F419" s="131"/>
      <c r="G419" s="138" t="s">
        <v>456</v>
      </c>
      <c r="H419" s="131" t="s">
        <v>439</v>
      </c>
      <c r="I419" s="131" t="s">
        <v>381</v>
      </c>
      <c r="J419" s="131" t="s">
        <v>861</v>
      </c>
      <c r="K419" s="131" t="s">
        <v>860</v>
      </c>
      <c r="L419" s="30"/>
      <c r="N419" s="131" t="s">
        <v>439</v>
      </c>
      <c r="O419" s="131" t="s">
        <v>381</v>
      </c>
      <c r="P419" s="131" t="s">
        <v>861</v>
      </c>
      <c r="Q419" s="131" t="s">
        <v>860</v>
      </c>
      <c r="R419" s="30"/>
      <c r="S419" s="30"/>
      <c r="T419" s="131" t="s">
        <v>439</v>
      </c>
      <c r="U419" s="131" t="s">
        <v>381</v>
      </c>
      <c r="V419" s="131" t="s">
        <v>861</v>
      </c>
      <c r="W419" s="131" t="s">
        <v>860</v>
      </c>
      <c r="X419" s="30"/>
      <c r="Y419" s="30"/>
      <c r="Z419" s="131" t="s">
        <v>439</v>
      </c>
      <c r="AA419" s="131" t="s">
        <v>381</v>
      </c>
      <c r="AB419" s="131" t="s">
        <v>861</v>
      </c>
      <c r="AC419" s="131" t="s">
        <v>860</v>
      </c>
      <c r="AD419" s="30"/>
      <c r="AE419" s="30"/>
      <c r="AF419" s="131" t="s">
        <v>439</v>
      </c>
      <c r="AG419" s="131" t="s">
        <v>381</v>
      </c>
      <c r="AH419" s="131" t="s">
        <v>861</v>
      </c>
      <c r="AI419" s="131" t="s">
        <v>860</v>
      </c>
      <c r="AJ419" s="30"/>
      <c r="AK419" s="30"/>
      <c r="AL419" s="131" t="s">
        <v>439</v>
      </c>
      <c r="AM419" s="131" t="s">
        <v>381</v>
      </c>
      <c r="AN419" s="131" t="s">
        <v>861</v>
      </c>
      <c r="AO419" s="131" t="s">
        <v>860</v>
      </c>
    </row>
    <row r="420" spans="1:46" x14ac:dyDescent="0.3">
      <c r="D420" s="130" t="s">
        <v>432</v>
      </c>
      <c r="E420" s="130"/>
      <c r="F420" s="141">
        <f>'Data base'!G35</f>
        <v>0</v>
      </c>
      <c r="G420" s="127">
        <f>$F420</f>
        <v>0</v>
      </c>
      <c r="H420" s="132">
        <v>1</v>
      </c>
      <c r="I420" s="132">
        <v>2</v>
      </c>
      <c r="J420" s="132">
        <v>3</v>
      </c>
      <c r="K420" s="173" t="s">
        <v>440</v>
      </c>
      <c r="L420" s="30"/>
      <c r="M420" s="167">
        <f>$F420</f>
        <v>0</v>
      </c>
      <c r="N420" s="168">
        <v>1</v>
      </c>
      <c r="O420" s="168">
        <v>2</v>
      </c>
      <c r="P420" s="168">
        <v>3</v>
      </c>
      <c r="Q420" s="173" t="s">
        <v>440</v>
      </c>
      <c r="R420" s="30"/>
      <c r="S420" s="127">
        <f>$F420</f>
        <v>0</v>
      </c>
      <c r="T420" s="132">
        <v>1</v>
      </c>
      <c r="U420" s="132">
        <v>2</v>
      </c>
      <c r="V420" s="132">
        <v>3</v>
      </c>
      <c r="W420" s="142" t="s">
        <v>440</v>
      </c>
      <c r="X420" s="30"/>
      <c r="Y420" s="167">
        <f>$F420</f>
        <v>0</v>
      </c>
      <c r="Z420" s="168">
        <v>1</v>
      </c>
      <c r="AA420" s="168">
        <v>2</v>
      </c>
      <c r="AB420" s="168">
        <v>3</v>
      </c>
      <c r="AC420" s="173" t="s">
        <v>440</v>
      </c>
      <c r="AD420" s="30"/>
      <c r="AE420" s="167">
        <f>$F420</f>
        <v>0</v>
      </c>
      <c r="AF420" s="168">
        <v>1</v>
      </c>
      <c r="AG420" s="168">
        <v>2</v>
      </c>
      <c r="AH420" s="168">
        <v>3</v>
      </c>
      <c r="AI420" s="173" t="s">
        <v>440</v>
      </c>
      <c r="AJ420" s="30"/>
      <c r="AK420" s="167">
        <f>$F420</f>
        <v>0</v>
      </c>
      <c r="AL420" s="168">
        <v>1</v>
      </c>
      <c r="AM420" s="168">
        <v>2</v>
      </c>
      <c r="AN420" s="168">
        <v>3</v>
      </c>
      <c r="AO420" s="173" t="s">
        <v>440</v>
      </c>
    </row>
    <row r="421" spans="1:46" x14ac:dyDescent="0.3">
      <c r="D421" s="31" t="s">
        <v>435</v>
      </c>
      <c r="E421" s="30"/>
      <c r="F421" s="140" t="str">
        <f>'Data base'!J35</f>
        <v>x</v>
      </c>
      <c r="G421" s="127" t="str">
        <f>$F421</f>
        <v>x</v>
      </c>
      <c r="H421" s="127" t="s">
        <v>389</v>
      </c>
      <c r="I421" s="127" t="s">
        <v>404</v>
      </c>
      <c r="J421" s="127" t="s">
        <v>446</v>
      </c>
      <c r="K421" s="127" t="s">
        <v>447</v>
      </c>
      <c r="L421" s="30"/>
      <c r="M421" s="167" t="str">
        <f>$F421</f>
        <v>x</v>
      </c>
      <c r="N421" s="167" t="s">
        <v>389</v>
      </c>
      <c r="O421" s="167" t="s">
        <v>404</v>
      </c>
      <c r="P421" s="171" t="s">
        <v>446</v>
      </c>
      <c r="Q421" s="167" t="s">
        <v>447</v>
      </c>
      <c r="R421" s="30"/>
      <c r="S421" s="127" t="str">
        <f>$F421</f>
        <v>x</v>
      </c>
      <c r="T421" s="124" t="s">
        <v>389</v>
      </c>
      <c r="U421" s="124" t="s">
        <v>404</v>
      </c>
      <c r="V421" s="124" t="s">
        <v>446</v>
      </c>
      <c r="W421" s="127" t="s">
        <v>447</v>
      </c>
      <c r="X421" s="30"/>
      <c r="Y421" s="167" t="str">
        <f>$F421</f>
        <v>x</v>
      </c>
      <c r="Z421" s="144" t="s">
        <v>389</v>
      </c>
      <c r="AA421" s="167" t="s">
        <v>404</v>
      </c>
      <c r="AB421" s="167" t="s">
        <v>446</v>
      </c>
      <c r="AC421" s="167" t="s">
        <v>447</v>
      </c>
      <c r="AD421" s="30"/>
      <c r="AE421" s="167" t="str">
        <f>$F421</f>
        <v>x</v>
      </c>
      <c r="AF421" s="167" t="s">
        <v>389</v>
      </c>
      <c r="AG421" s="167" t="s">
        <v>404</v>
      </c>
      <c r="AH421" s="171" t="s">
        <v>446</v>
      </c>
      <c r="AI421" s="167" t="s">
        <v>447</v>
      </c>
      <c r="AJ421" s="30"/>
      <c r="AK421" s="167" t="str">
        <f>$F421</f>
        <v>x</v>
      </c>
      <c r="AL421" s="167" t="s">
        <v>389</v>
      </c>
      <c r="AM421" s="167" t="s">
        <v>404</v>
      </c>
      <c r="AN421" s="171" t="s">
        <v>446</v>
      </c>
      <c r="AO421" s="167" t="s">
        <v>447</v>
      </c>
    </row>
    <row r="422" spans="1:46" s="194" customFormat="1" x14ac:dyDescent="0.3">
      <c r="B422" s="3"/>
      <c r="D422" s="31" t="s">
        <v>601</v>
      </c>
      <c r="F422" s="139"/>
      <c r="G422" s="97">
        <f>'Data base'!S35</f>
        <v>0</v>
      </c>
      <c r="H422" s="208" t="s">
        <v>640</v>
      </c>
      <c r="I422" s="208" t="s">
        <v>1058</v>
      </c>
      <c r="J422" s="208" t="s">
        <v>1057</v>
      </c>
      <c r="K422" s="208" t="s">
        <v>1054</v>
      </c>
      <c r="M422" s="97">
        <f>'Data base'!AB35</f>
        <v>2.2477287521004685</v>
      </c>
      <c r="N422" s="171" t="s">
        <v>1046</v>
      </c>
      <c r="O422" s="208" t="s">
        <v>1058</v>
      </c>
      <c r="P422" s="208" t="s">
        <v>1057</v>
      </c>
      <c r="Q422" s="208" t="s">
        <v>1054</v>
      </c>
      <c r="S422" s="97">
        <f>'Data base'!AK35</f>
        <v>1.4378486152390249</v>
      </c>
      <c r="T422" s="208" t="s">
        <v>640</v>
      </c>
      <c r="U422" s="171" t="s">
        <v>1059</v>
      </c>
      <c r="V422" s="208" t="s">
        <v>1057</v>
      </c>
      <c r="W422" s="208" t="s">
        <v>1054</v>
      </c>
      <c r="Y422" s="97">
        <f>'Data base'!AT35</f>
        <v>5.8167957392125604</v>
      </c>
      <c r="Z422" s="171" t="s">
        <v>1046</v>
      </c>
      <c r="AA422" s="208" t="s">
        <v>1058</v>
      </c>
      <c r="AB422" s="208" t="s">
        <v>1057</v>
      </c>
      <c r="AC422" s="208" t="s">
        <v>1054</v>
      </c>
      <c r="AE422" s="97">
        <f>'Data base'!BC35</f>
        <v>1.6245067075038284</v>
      </c>
      <c r="AF422" s="208" t="s">
        <v>640</v>
      </c>
      <c r="AG422" s="171" t="s">
        <v>1059</v>
      </c>
      <c r="AH422" s="208" t="s">
        <v>1057</v>
      </c>
      <c r="AI422" s="208" t="s">
        <v>1054</v>
      </c>
      <c r="AK422" s="97">
        <f>'Data base'!BM35</f>
        <v>3.5238772538002867</v>
      </c>
      <c r="AL422" s="171" t="s">
        <v>1046</v>
      </c>
      <c r="AM422" s="208" t="s">
        <v>1058</v>
      </c>
      <c r="AN422" s="208" t="s">
        <v>1057</v>
      </c>
      <c r="AO422" s="208" t="s">
        <v>1054</v>
      </c>
    </row>
    <row r="423" spans="1:46" x14ac:dyDescent="0.3">
      <c r="D423" s="31" t="s">
        <v>433</v>
      </c>
      <c r="E423" s="133" t="s">
        <v>441</v>
      </c>
      <c r="F423" s="139"/>
      <c r="H423" s="127" t="s">
        <v>442</v>
      </c>
      <c r="I423" s="127" t="s">
        <v>443</v>
      </c>
      <c r="J423" s="127" t="s">
        <v>444</v>
      </c>
      <c r="K423" s="127" t="s">
        <v>445</v>
      </c>
      <c r="L423" s="30"/>
      <c r="M423" s="172" t="str">
        <f>'Data base'!T35</f>
        <v>LC</v>
      </c>
      <c r="N423" s="167" t="s">
        <v>442</v>
      </c>
      <c r="O423" s="167" t="s">
        <v>443</v>
      </c>
      <c r="P423" s="167" t="s">
        <v>444</v>
      </c>
      <c r="Q423" s="171" t="s">
        <v>445</v>
      </c>
      <c r="R423" s="30"/>
      <c r="S423" s="127" t="str">
        <f>'Data base'!AC35</f>
        <v>NT</v>
      </c>
      <c r="T423" s="127" t="s">
        <v>442</v>
      </c>
      <c r="U423" s="127" t="s">
        <v>443</v>
      </c>
      <c r="V423" s="138" t="s">
        <v>444</v>
      </c>
      <c r="W423" s="127" t="s">
        <v>445</v>
      </c>
      <c r="X423" s="30"/>
      <c r="Y423" s="208">
        <f>'Data base'!AL35</f>
        <v>4</v>
      </c>
      <c r="Z423" s="167" t="s">
        <v>442</v>
      </c>
      <c r="AA423" s="167" t="s">
        <v>443</v>
      </c>
      <c r="AB423" s="171" t="s">
        <v>444</v>
      </c>
      <c r="AC423" s="167" t="s">
        <v>445</v>
      </c>
      <c r="AD423" s="30"/>
      <c r="AE423" s="208" t="str">
        <f>'Data base'!AU35</f>
        <v>3 ( R )</v>
      </c>
      <c r="AF423" s="167" t="s">
        <v>442</v>
      </c>
      <c r="AG423" s="171" t="s">
        <v>443</v>
      </c>
      <c r="AH423" s="167" t="s">
        <v>444</v>
      </c>
      <c r="AI423" s="167" t="s">
        <v>445</v>
      </c>
      <c r="AJ423" s="30"/>
      <c r="AK423" s="208" t="str">
        <f>'Data base'!BD35</f>
        <v>-</v>
      </c>
      <c r="AL423" s="167" t="s">
        <v>442</v>
      </c>
      <c r="AM423" s="167" t="s">
        <v>443</v>
      </c>
      <c r="AN423" s="167" t="s">
        <v>444</v>
      </c>
      <c r="AO423" s="171" t="s">
        <v>445</v>
      </c>
    </row>
    <row r="424" spans="1:46" x14ac:dyDescent="0.3">
      <c r="D424" s="264" t="s">
        <v>434</v>
      </c>
      <c r="E424" s="30" t="s">
        <v>384</v>
      </c>
      <c r="F424" s="139"/>
      <c r="H424" s="127" t="s">
        <v>389</v>
      </c>
      <c r="I424" s="127" t="s">
        <v>404</v>
      </c>
      <c r="J424" s="127" t="s">
        <v>287</v>
      </c>
      <c r="K424" s="127" t="s">
        <v>318</v>
      </c>
      <c r="L424" s="30"/>
      <c r="M424" s="218" t="str">
        <f>'Data base'!Y35</f>
        <v>+ (50 - 70)</v>
      </c>
      <c r="N424" s="167" t="s">
        <v>389</v>
      </c>
      <c r="O424" s="167" t="s">
        <v>404</v>
      </c>
      <c r="P424" s="167" t="s">
        <v>287</v>
      </c>
      <c r="Q424" s="171" t="s">
        <v>318</v>
      </c>
      <c r="R424" s="30"/>
      <c r="S424" s="127" t="str">
        <f>'Data base'!AH35</f>
        <v>F</v>
      </c>
      <c r="T424" s="124" t="s">
        <v>389</v>
      </c>
      <c r="U424" s="124" t="s">
        <v>404</v>
      </c>
      <c r="V424" s="124" t="s">
        <v>287</v>
      </c>
      <c r="W424" s="124" t="s">
        <v>318</v>
      </c>
      <c r="X424" s="30"/>
      <c r="Y424" s="99" t="str">
        <f>'Data base'!AQ35</f>
        <v xml:space="preserve">x </v>
      </c>
      <c r="Z424" s="167" t="s">
        <v>389</v>
      </c>
      <c r="AA424" s="167" t="s">
        <v>404</v>
      </c>
      <c r="AB424" s="167" t="s">
        <v>287</v>
      </c>
      <c r="AC424" s="167" t="s">
        <v>318</v>
      </c>
      <c r="AD424" s="30"/>
      <c r="AE424" s="204" t="str">
        <f>'Data base'!AZ35</f>
        <v xml:space="preserve"> + (500 - 1,000)</v>
      </c>
      <c r="AF424" s="167" t="s">
        <v>389</v>
      </c>
      <c r="AG424" s="167" t="s">
        <v>404</v>
      </c>
      <c r="AH424" s="167" t="s">
        <v>287</v>
      </c>
      <c r="AI424" s="171" t="s">
        <v>318</v>
      </c>
      <c r="AJ424" s="30"/>
      <c r="AK424" s="99" t="str">
        <f>'Data base'!BJ35</f>
        <v xml:space="preserve"> + (10 - 40)</v>
      </c>
      <c r="AL424" s="167" t="s">
        <v>389</v>
      </c>
      <c r="AM424" s="167" t="s">
        <v>404</v>
      </c>
      <c r="AN424" s="167" t="s">
        <v>287</v>
      </c>
      <c r="AO424" s="171" t="s">
        <v>318</v>
      </c>
    </row>
    <row r="425" spans="1:46" x14ac:dyDescent="0.3">
      <c r="D425" s="264"/>
      <c r="E425" s="30" t="s">
        <v>383</v>
      </c>
      <c r="F425" s="139"/>
      <c r="H425" s="134"/>
      <c r="I425" s="127" t="s">
        <v>389</v>
      </c>
      <c r="J425" s="127" t="s">
        <v>287</v>
      </c>
      <c r="K425" s="127" t="s">
        <v>318</v>
      </c>
      <c r="L425" s="30"/>
      <c r="M425" s="218" t="str">
        <f>'Data base'!X35</f>
        <v>+ (50 - 70)</v>
      </c>
      <c r="N425" s="169"/>
      <c r="O425" s="167" t="s">
        <v>389</v>
      </c>
      <c r="P425" s="167" t="s">
        <v>287</v>
      </c>
      <c r="Q425" s="171" t="s">
        <v>318</v>
      </c>
      <c r="R425" s="30"/>
      <c r="S425" s="127" t="str">
        <f>'Data base'!AG35</f>
        <v>F</v>
      </c>
      <c r="T425" s="134"/>
      <c r="U425" s="124" t="s">
        <v>389</v>
      </c>
      <c r="V425" s="124" t="s">
        <v>287</v>
      </c>
      <c r="W425" s="124" t="s">
        <v>318</v>
      </c>
      <c r="X425" s="30"/>
      <c r="Y425" s="99" t="str">
        <f>'Data base'!AP35</f>
        <v xml:space="preserve"> - (53 - 53)</v>
      </c>
      <c r="Z425" s="169"/>
      <c r="AA425" s="171" t="s">
        <v>389</v>
      </c>
      <c r="AB425" s="167" t="s">
        <v>287</v>
      </c>
      <c r="AC425" s="167" t="s">
        <v>318</v>
      </c>
      <c r="AD425" s="30"/>
      <c r="AE425" s="204" t="str">
        <f>'Data base'!AY35</f>
        <v xml:space="preserve"> + (1,700 - 2,900)</v>
      </c>
      <c r="AF425" s="169"/>
      <c r="AG425" s="167" t="s">
        <v>389</v>
      </c>
      <c r="AH425" s="167" t="s">
        <v>287</v>
      </c>
      <c r="AI425" s="171" t="s">
        <v>318</v>
      </c>
      <c r="AJ425" s="30"/>
      <c r="AK425" s="99">
        <f>'Data base'!BI35</f>
        <v>0</v>
      </c>
      <c r="AL425" s="169"/>
      <c r="AM425" s="167" t="s">
        <v>389</v>
      </c>
      <c r="AN425" s="171" t="s">
        <v>287</v>
      </c>
      <c r="AO425" s="167" t="s">
        <v>318</v>
      </c>
    </row>
    <row r="426" spans="1:46" x14ac:dyDescent="0.3">
      <c r="D426" s="30" t="s">
        <v>436</v>
      </c>
      <c r="E426" s="30"/>
      <c r="F426" s="139"/>
      <c r="H426" s="127" t="s">
        <v>448</v>
      </c>
      <c r="I426" s="127" t="s">
        <v>449</v>
      </c>
      <c r="J426" s="127" t="s">
        <v>450</v>
      </c>
      <c r="K426" s="127" t="s">
        <v>493</v>
      </c>
      <c r="L426" s="30"/>
      <c r="M426" s="217">
        <f>'Data base'!W35</f>
        <v>0.05</v>
      </c>
      <c r="N426" s="167" t="s">
        <v>448</v>
      </c>
      <c r="O426" s="167" t="s">
        <v>449</v>
      </c>
      <c r="P426" s="171" t="s">
        <v>1050</v>
      </c>
      <c r="Q426" s="167" t="s">
        <v>493</v>
      </c>
      <c r="R426" s="30"/>
      <c r="S426" s="97">
        <f>'Data base'!AF35</f>
        <v>0.1</v>
      </c>
      <c r="T426" s="127" t="s">
        <v>448</v>
      </c>
      <c r="U426" s="171" t="s">
        <v>1049</v>
      </c>
      <c r="V426" s="194" t="s">
        <v>491</v>
      </c>
      <c r="W426" s="127" t="s">
        <v>493</v>
      </c>
      <c r="X426" s="30"/>
      <c r="Y426" s="96">
        <f>'Data base'!AO35</f>
        <v>1.6E-2</v>
      </c>
      <c r="Z426" s="167" t="s">
        <v>448</v>
      </c>
      <c r="AA426" s="167" t="s">
        <v>449</v>
      </c>
      <c r="AB426" s="171" t="s">
        <v>1050</v>
      </c>
      <c r="AC426" s="167" t="s">
        <v>493</v>
      </c>
      <c r="AD426" s="30"/>
      <c r="AE426" s="96">
        <f>'Data base'!AX35</f>
        <v>6.6666666666666666E-2</v>
      </c>
      <c r="AF426" s="167" t="s">
        <v>448</v>
      </c>
      <c r="AG426" s="167" t="s">
        <v>449</v>
      </c>
      <c r="AH426" s="171" t="s">
        <v>1050</v>
      </c>
      <c r="AI426" s="167" t="s">
        <v>493</v>
      </c>
      <c r="AJ426" s="30"/>
      <c r="AK426" s="96">
        <f>'Data base'!BH35</f>
        <v>4.1666666666666664E-2</v>
      </c>
      <c r="AL426" s="167" t="s">
        <v>448</v>
      </c>
      <c r="AM426" s="167" t="s">
        <v>449</v>
      </c>
      <c r="AN426" s="171" t="s">
        <v>1050</v>
      </c>
      <c r="AO426" s="167" t="s">
        <v>493</v>
      </c>
    </row>
    <row r="427" spans="1:46" x14ac:dyDescent="0.3">
      <c r="D427" s="30" t="s">
        <v>437</v>
      </c>
      <c r="E427" s="30"/>
      <c r="F427" s="140" t="str">
        <f>'Data base'!E35</f>
        <v>&lt;3.3</v>
      </c>
      <c r="G427" s="127" t="str">
        <f>$F427</f>
        <v>&lt;3.3</v>
      </c>
      <c r="H427" s="127" t="s">
        <v>451</v>
      </c>
      <c r="I427" s="127" t="s">
        <v>452</v>
      </c>
      <c r="J427" s="135" t="s">
        <v>453</v>
      </c>
      <c r="K427" s="171" t="s">
        <v>370</v>
      </c>
      <c r="L427" s="30"/>
      <c r="M427" s="172" t="str">
        <f>$F427</f>
        <v>&lt;3.3</v>
      </c>
      <c r="N427" s="167" t="s">
        <v>451</v>
      </c>
      <c r="O427" s="167" t="s">
        <v>452</v>
      </c>
      <c r="P427" s="170" t="s">
        <v>453</v>
      </c>
      <c r="Q427" s="171" t="s">
        <v>370</v>
      </c>
      <c r="R427" s="30"/>
      <c r="S427" s="127" t="str">
        <f>$F427</f>
        <v>&lt;3.3</v>
      </c>
      <c r="T427" s="127" t="s">
        <v>451</v>
      </c>
      <c r="U427" s="127" t="s">
        <v>452</v>
      </c>
      <c r="V427" s="135" t="s">
        <v>453</v>
      </c>
      <c r="W427" s="138" t="s">
        <v>370</v>
      </c>
      <c r="X427" s="30"/>
      <c r="Y427" s="208" t="str">
        <f>$F427</f>
        <v>&lt;3.3</v>
      </c>
      <c r="Z427" s="167" t="s">
        <v>451</v>
      </c>
      <c r="AA427" s="167" t="s">
        <v>452</v>
      </c>
      <c r="AB427" s="170" t="s">
        <v>453</v>
      </c>
      <c r="AC427" s="171" t="s">
        <v>370</v>
      </c>
      <c r="AD427" s="30"/>
      <c r="AE427" s="208" t="str">
        <f>$F427</f>
        <v>&lt;3.3</v>
      </c>
      <c r="AF427" s="167" t="s">
        <v>451</v>
      </c>
      <c r="AG427" s="167" t="s">
        <v>452</v>
      </c>
      <c r="AH427" s="170" t="s">
        <v>453</v>
      </c>
      <c r="AI427" s="171" t="s">
        <v>370</v>
      </c>
      <c r="AJ427" s="30"/>
      <c r="AK427" s="208" t="str">
        <f>$F427</f>
        <v>&lt;3.3</v>
      </c>
      <c r="AL427" s="167" t="s">
        <v>451</v>
      </c>
      <c r="AM427" s="167" t="s">
        <v>452</v>
      </c>
      <c r="AN427" s="170" t="s">
        <v>453</v>
      </c>
      <c r="AO427" s="171" t="s">
        <v>370</v>
      </c>
    </row>
    <row r="428" spans="1:46" x14ac:dyDescent="0.3">
      <c r="D428" s="30" t="s">
        <v>561</v>
      </c>
      <c r="E428" s="30"/>
      <c r="F428" s="139"/>
      <c r="H428" s="127"/>
      <c r="I428" s="127"/>
      <c r="J428" s="135"/>
      <c r="K428" s="127"/>
      <c r="L428" s="194"/>
      <c r="M428" s="299">
        <f>'Data base'!U35</f>
        <v>800</v>
      </c>
      <c r="N428" s="299"/>
      <c r="O428" s="299"/>
      <c r="P428" s="365"/>
      <c r="Q428" s="299"/>
      <c r="R428" s="300"/>
      <c r="S428" s="299">
        <f>'Data base'!AD35</f>
        <v>3000</v>
      </c>
      <c r="T428" s="299"/>
      <c r="U428" s="299"/>
      <c r="V428" s="365"/>
      <c r="W428" s="299"/>
      <c r="X428" s="300"/>
      <c r="Y428" s="299">
        <f>'Data base'!AM35</f>
        <v>3750</v>
      </c>
      <c r="Z428" s="300"/>
      <c r="AA428" s="300"/>
      <c r="AB428" s="300"/>
      <c r="AC428" s="300"/>
      <c r="AD428" s="300"/>
      <c r="AE428" s="299">
        <f>'Data base'!AV35</f>
        <v>900</v>
      </c>
      <c r="AF428" s="300"/>
      <c r="AG428" s="300"/>
      <c r="AH428" s="300"/>
      <c r="AI428" s="300"/>
      <c r="AJ428" s="300"/>
      <c r="AK428" s="299">
        <f>'Data base'!BF35</f>
        <v>9600</v>
      </c>
      <c r="AL428" s="300"/>
      <c r="AM428" s="300"/>
      <c r="AN428" s="300"/>
      <c r="AO428" s="300"/>
      <c r="AP428" s="300"/>
      <c r="AQ428" s="300"/>
      <c r="AR428" s="300"/>
      <c r="AS428" s="300"/>
      <c r="AT428" s="300"/>
    </row>
    <row r="429" spans="1:46" x14ac:dyDescent="0.3">
      <c r="D429" s="30" t="s">
        <v>1039</v>
      </c>
      <c r="E429" s="30"/>
      <c r="F429" s="139"/>
      <c r="H429" s="30"/>
      <c r="I429" s="30"/>
      <c r="J429" s="30"/>
      <c r="K429" s="30"/>
      <c r="L429" s="30"/>
      <c r="M429" s="172">
        <f>Protection!F35</f>
        <v>0</v>
      </c>
      <c r="N429" s="30"/>
      <c r="O429" s="30"/>
      <c r="P429" s="30"/>
      <c r="Q429" s="30"/>
      <c r="R429" s="30"/>
      <c r="S429" s="225">
        <f>Protection!G35</f>
        <v>0</v>
      </c>
      <c r="T429" s="30"/>
      <c r="U429" s="30"/>
      <c r="V429" s="30"/>
      <c r="W429" s="30"/>
      <c r="X429" s="30"/>
      <c r="Y429" s="229" t="str">
        <f>Protection!H35</f>
        <v>All year (if micro-res.)</v>
      </c>
      <c r="Z429" s="30"/>
      <c r="AA429" s="30"/>
      <c r="AB429" s="30"/>
      <c r="AC429" s="30"/>
      <c r="AD429" s="30"/>
      <c r="AE429" s="208">
        <f>Protection!I35</f>
        <v>0</v>
      </c>
      <c r="AF429" s="30"/>
      <c r="AG429" s="30"/>
      <c r="AH429" s="30"/>
      <c r="AI429" s="30"/>
      <c r="AJ429" s="30"/>
      <c r="AK429" s="208" t="str">
        <f>Protection!J35</f>
        <v>Yes</v>
      </c>
      <c r="AL429" s="30"/>
      <c r="AM429" s="30"/>
      <c r="AN429" s="30"/>
      <c r="AO429" s="30"/>
    </row>
    <row r="430" spans="1:46" x14ac:dyDescent="0.3">
      <c r="D430" s="30" t="s">
        <v>1038</v>
      </c>
      <c r="E430" s="30"/>
      <c r="F430" s="139"/>
      <c r="H430" s="30"/>
      <c r="I430" s="30"/>
      <c r="J430" s="30"/>
      <c r="K430" s="30"/>
      <c r="L430" s="30"/>
      <c r="M430" s="172">
        <f>Protection!L35</f>
        <v>0</v>
      </c>
      <c r="N430" s="30"/>
      <c r="O430" s="30"/>
      <c r="P430" s="30"/>
      <c r="Q430" s="30"/>
      <c r="R430" s="30"/>
      <c r="S430" s="30" t="str">
        <f>Protection!M35</f>
        <v>none</v>
      </c>
      <c r="T430" s="30"/>
      <c r="U430" s="30"/>
      <c r="V430" s="30"/>
      <c r="W430" s="30"/>
      <c r="X430" s="30"/>
      <c r="Y430" s="229" t="str">
        <f>Protection!N35</f>
        <v>Microreserve</v>
      </c>
      <c r="Z430" s="30"/>
      <c r="AA430" s="30"/>
      <c r="AB430" s="30"/>
      <c r="AC430" s="30"/>
      <c r="AD430" s="30"/>
      <c r="AE430" s="208">
        <f>Protection!O35</f>
        <v>0</v>
      </c>
      <c r="AF430" s="30"/>
      <c r="AG430" s="30"/>
      <c r="AH430" s="30"/>
      <c r="AI430" s="30"/>
      <c r="AJ430" s="30"/>
      <c r="AK430" s="225">
        <f>Protection!P35</f>
        <v>100</v>
      </c>
      <c r="AL430" s="30"/>
      <c r="AM430" s="30"/>
      <c r="AN430" s="30"/>
      <c r="AO430" s="30"/>
    </row>
    <row r="432" spans="1:46" x14ac:dyDescent="0.3">
      <c r="A432" s="194">
        <v>36</v>
      </c>
      <c r="B432" s="39" t="str">
        <f>'Data base'!C36</f>
        <v>Strix uralensis</v>
      </c>
      <c r="C432" s="29" t="str">
        <f>'Data base'!D36</f>
        <v>Ural Owl</v>
      </c>
      <c r="D432" s="65" t="s">
        <v>438</v>
      </c>
      <c r="E432" s="65"/>
      <c r="F432" s="131"/>
      <c r="G432" s="138" t="s">
        <v>456</v>
      </c>
      <c r="H432" s="131" t="s">
        <v>439</v>
      </c>
      <c r="I432" s="131" t="s">
        <v>381</v>
      </c>
      <c r="J432" s="131" t="s">
        <v>861</v>
      </c>
      <c r="K432" s="131" t="s">
        <v>860</v>
      </c>
      <c r="L432" s="30"/>
      <c r="N432" s="131" t="s">
        <v>439</v>
      </c>
      <c r="O432" s="131" t="s">
        <v>381</v>
      </c>
      <c r="P432" s="131" t="s">
        <v>861</v>
      </c>
      <c r="Q432" s="131" t="s">
        <v>860</v>
      </c>
      <c r="R432" s="30"/>
      <c r="S432" s="30"/>
      <c r="T432" s="131" t="s">
        <v>439</v>
      </c>
      <c r="U432" s="131" t="s">
        <v>381</v>
      </c>
      <c r="V432" s="131" t="s">
        <v>861</v>
      </c>
      <c r="W432" s="131" t="s">
        <v>860</v>
      </c>
      <c r="X432" s="30"/>
      <c r="Y432" s="30"/>
      <c r="Z432" s="131" t="s">
        <v>439</v>
      </c>
      <c r="AA432" s="131" t="s">
        <v>381</v>
      </c>
      <c r="AB432" s="131" t="s">
        <v>861</v>
      </c>
      <c r="AC432" s="131" t="s">
        <v>860</v>
      </c>
      <c r="AD432" s="30"/>
      <c r="AE432" s="30"/>
      <c r="AF432" s="131" t="s">
        <v>439</v>
      </c>
      <c r="AG432" s="131" t="s">
        <v>381</v>
      </c>
      <c r="AH432" s="131" t="s">
        <v>861</v>
      </c>
      <c r="AI432" s="131" t="s">
        <v>860</v>
      </c>
      <c r="AJ432" s="30"/>
      <c r="AK432" s="30"/>
      <c r="AL432" s="131" t="s">
        <v>439</v>
      </c>
      <c r="AM432" s="131" t="s">
        <v>381</v>
      </c>
      <c r="AN432" s="131" t="s">
        <v>861</v>
      </c>
      <c r="AO432" s="131" t="s">
        <v>860</v>
      </c>
    </row>
    <row r="433" spans="1:49" x14ac:dyDescent="0.3">
      <c r="D433" s="130" t="s">
        <v>432</v>
      </c>
      <c r="E433" s="130"/>
      <c r="F433" s="141">
        <f>'Data base'!G36</f>
        <v>0</v>
      </c>
      <c r="G433" s="127">
        <f>$F433</f>
        <v>0</v>
      </c>
      <c r="H433" s="132">
        <v>1</v>
      </c>
      <c r="I433" s="132">
        <v>2</v>
      </c>
      <c r="J433" s="132">
        <v>3</v>
      </c>
      <c r="K433" s="173" t="s">
        <v>440</v>
      </c>
      <c r="L433" s="30"/>
      <c r="M433" s="167">
        <f>$F433</f>
        <v>0</v>
      </c>
      <c r="N433" s="168">
        <v>1</v>
      </c>
      <c r="O433" s="168">
        <v>2</v>
      </c>
      <c r="P433" s="168">
        <v>3</v>
      </c>
      <c r="Q433" s="173" t="s">
        <v>440</v>
      </c>
      <c r="R433" s="30"/>
      <c r="S433" s="127">
        <f>$F433</f>
        <v>0</v>
      </c>
      <c r="T433" s="132">
        <v>1</v>
      </c>
      <c r="U433" s="132">
        <v>2</v>
      </c>
      <c r="V433" s="132">
        <v>3</v>
      </c>
      <c r="W433" s="142" t="s">
        <v>440</v>
      </c>
      <c r="X433" s="30"/>
      <c r="Y433" s="167">
        <f>$F433</f>
        <v>0</v>
      </c>
      <c r="Z433" s="168">
        <v>1</v>
      </c>
      <c r="AA433" s="168">
        <v>2</v>
      </c>
      <c r="AB433" s="168">
        <v>3</v>
      </c>
      <c r="AC433" s="173" t="s">
        <v>440</v>
      </c>
      <c r="AD433" s="30"/>
      <c r="AE433" s="167">
        <f>$F433</f>
        <v>0</v>
      </c>
      <c r="AF433" s="168">
        <v>1</v>
      </c>
      <c r="AG433" s="168">
        <v>2</v>
      </c>
      <c r="AH433" s="168">
        <v>3</v>
      </c>
      <c r="AI433" s="173" t="s">
        <v>440</v>
      </c>
      <c r="AJ433" s="30"/>
      <c r="AK433" s="167">
        <f>$F433</f>
        <v>0</v>
      </c>
      <c r="AL433" s="168">
        <v>1</v>
      </c>
      <c r="AM433" s="168">
        <v>2</v>
      </c>
      <c r="AN433" s="168">
        <v>3</v>
      </c>
      <c r="AO433" s="173" t="s">
        <v>440</v>
      </c>
    </row>
    <row r="434" spans="1:49" x14ac:dyDescent="0.3">
      <c r="D434" s="31" t="s">
        <v>435</v>
      </c>
      <c r="E434" s="30"/>
      <c r="F434" s="140" t="str">
        <f>'Data base'!J36</f>
        <v>x</v>
      </c>
      <c r="G434" s="127" t="str">
        <f>$F434</f>
        <v>x</v>
      </c>
      <c r="H434" s="127" t="s">
        <v>389</v>
      </c>
      <c r="I434" s="127" t="s">
        <v>404</v>
      </c>
      <c r="J434" s="127" t="s">
        <v>446</v>
      </c>
      <c r="K434" s="127" t="s">
        <v>447</v>
      </c>
      <c r="L434" s="30"/>
      <c r="M434" s="167" t="str">
        <f>$F434</f>
        <v>x</v>
      </c>
      <c r="N434" s="167" t="s">
        <v>389</v>
      </c>
      <c r="O434" s="167" t="s">
        <v>404</v>
      </c>
      <c r="P434" s="171" t="s">
        <v>446</v>
      </c>
      <c r="Q434" s="167" t="s">
        <v>447</v>
      </c>
      <c r="R434" s="30"/>
      <c r="S434" s="127" t="str">
        <f>$F434</f>
        <v>x</v>
      </c>
      <c r="T434" s="127" t="s">
        <v>389</v>
      </c>
      <c r="U434" s="127" t="s">
        <v>404</v>
      </c>
      <c r="V434" s="138" t="s">
        <v>446</v>
      </c>
      <c r="W434" s="127" t="s">
        <v>447</v>
      </c>
      <c r="X434" s="30"/>
      <c r="Y434" s="167" t="str">
        <f>$F434</f>
        <v>x</v>
      </c>
      <c r="Z434" s="167" t="s">
        <v>389</v>
      </c>
      <c r="AA434" s="167" t="s">
        <v>404</v>
      </c>
      <c r="AB434" s="171" t="s">
        <v>446</v>
      </c>
      <c r="AC434" s="167" t="s">
        <v>447</v>
      </c>
      <c r="AD434" s="30"/>
      <c r="AE434" s="167" t="str">
        <f>$F434</f>
        <v>x</v>
      </c>
      <c r="AF434" s="144" t="s">
        <v>389</v>
      </c>
      <c r="AG434" s="144" t="s">
        <v>404</v>
      </c>
      <c r="AH434" s="144" t="s">
        <v>446</v>
      </c>
      <c r="AI434" s="167" t="s">
        <v>447</v>
      </c>
      <c r="AJ434" s="30"/>
      <c r="AK434" s="167" t="str">
        <f>$F434</f>
        <v>x</v>
      </c>
      <c r="AL434" s="167" t="s">
        <v>389</v>
      </c>
      <c r="AM434" s="167" t="s">
        <v>404</v>
      </c>
      <c r="AN434" s="171" t="s">
        <v>446</v>
      </c>
      <c r="AO434" s="167" t="s">
        <v>447</v>
      </c>
    </row>
    <row r="435" spans="1:49" s="194" customFormat="1" x14ac:dyDescent="0.3">
      <c r="B435" s="3"/>
      <c r="D435" s="31" t="s">
        <v>601</v>
      </c>
      <c r="F435" s="139"/>
      <c r="G435" s="97">
        <f>'Data base'!S36</f>
        <v>0</v>
      </c>
      <c r="H435" s="208" t="s">
        <v>640</v>
      </c>
      <c r="I435" s="208" t="s">
        <v>1058</v>
      </c>
      <c r="J435" s="208" t="s">
        <v>1057</v>
      </c>
      <c r="K435" s="208" t="s">
        <v>1054</v>
      </c>
      <c r="M435" s="97">
        <f>'Data base'!AB36</f>
        <v>5.4727308746794012</v>
      </c>
      <c r="N435" s="171" t="s">
        <v>1046</v>
      </c>
      <c r="O435" s="208" t="s">
        <v>1058</v>
      </c>
      <c r="P435" s="208" t="s">
        <v>1057</v>
      </c>
      <c r="Q435" s="208" t="s">
        <v>1054</v>
      </c>
      <c r="S435" s="97">
        <f>'Data base'!AK36</f>
        <v>2.065273465525145</v>
      </c>
      <c r="T435" s="171" t="s">
        <v>1046</v>
      </c>
      <c r="U435" s="208" t="s">
        <v>1058</v>
      </c>
      <c r="V435" s="208" t="s">
        <v>1057</v>
      </c>
      <c r="W435" s="208" t="s">
        <v>1054</v>
      </c>
      <c r="Y435" s="97">
        <f>'Data base'!AT36</f>
        <v>4.3797050271718101</v>
      </c>
      <c r="Z435" s="171" t="s">
        <v>1046</v>
      </c>
      <c r="AA435" s="208" t="s">
        <v>1058</v>
      </c>
      <c r="AB435" s="208" t="s">
        <v>1057</v>
      </c>
      <c r="AC435" s="208" t="s">
        <v>1054</v>
      </c>
      <c r="AE435" s="97">
        <f>'Data base'!BC36</f>
        <v>0.13537555895865239</v>
      </c>
      <c r="AF435" s="208" t="s">
        <v>640</v>
      </c>
      <c r="AG435" s="208" t="s">
        <v>1058</v>
      </c>
      <c r="AH435" s="208" t="s">
        <v>1057</v>
      </c>
      <c r="AI435" s="171" t="s">
        <v>1054</v>
      </c>
      <c r="AK435" s="97">
        <f>'Data base'!BM36</f>
        <v>1.168081875215137</v>
      </c>
      <c r="AL435" s="208" t="s">
        <v>640</v>
      </c>
      <c r="AM435" s="171" t="s">
        <v>1059</v>
      </c>
      <c r="AN435" s="208" t="s">
        <v>1057</v>
      </c>
      <c r="AO435" s="208" t="s">
        <v>1054</v>
      </c>
    </row>
    <row r="436" spans="1:49" x14ac:dyDescent="0.3">
      <c r="D436" s="31" t="s">
        <v>433</v>
      </c>
      <c r="E436" s="133" t="s">
        <v>441</v>
      </c>
      <c r="F436" s="139"/>
      <c r="H436" s="127" t="s">
        <v>442</v>
      </c>
      <c r="I436" s="127" t="s">
        <v>443</v>
      </c>
      <c r="J436" s="127" t="s">
        <v>444</v>
      </c>
      <c r="K436" s="127" t="s">
        <v>445</v>
      </c>
      <c r="L436" s="30"/>
      <c r="M436" s="172" t="str">
        <f>'Data base'!T36</f>
        <v>LC</v>
      </c>
      <c r="N436" s="167" t="s">
        <v>442</v>
      </c>
      <c r="O436" s="167" t="s">
        <v>443</v>
      </c>
      <c r="P436" s="167" t="s">
        <v>444</v>
      </c>
      <c r="Q436" s="171" t="s">
        <v>445</v>
      </c>
      <c r="R436" s="30"/>
      <c r="S436" s="127" t="str">
        <f>'Data base'!AC36</f>
        <v>-</v>
      </c>
      <c r="T436" s="127" t="s">
        <v>442</v>
      </c>
      <c r="U436" s="127" t="s">
        <v>443</v>
      </c>
      <c r="V436" s="127" t="s">
        <v>444</v>
      </c>
      <c r="W436" s="138" t="s">
        <v>445</v>
      </c>
      <c r="X436" s="30"/>
      <c r="Y436" s="208">
        <f>'Data base'!AL36</f>
        <v>3</v>
      </c>
      <c r="Z436" s="167" t="s">
        <v>442</v>
      </c>
      <c r="AA436" s="171" t="s">
        <v>443</v>
      </c>
      <c r="AB436" s="167" t="s">
        <v>444</v>
      </c>
      <c r="AC436" s="167" t="s">
        <v>445</v>
      </c>
      <c r="AD436" s="30"/>
      <c r="AE436" s="208" t="str">
        <f>'Data base'!AU36</f>
        <v>3 ( R )</v>
      </c>
      <c r="AF436" s="167" t="s">
        <v>442</v>
      </c>
      <c r="AG436" s="171" t="s">
        <v>443</v>
      </c>
      <c r="AH436" s="167" t="s">
        <v>444</v>
      </c>
      <c r="AI436" s="167" t="s">
        <v>445</v>
      </c>
      <c r="AJ436" s="30"/>
      <c r="AK436" s="208" t="str">
        <f>'Data base'!BD36</f>
        <v>-</v>
      </c>
      <c r="AL436" s="167" t="s">
        <v>442</v>
      </c>
      <c r="AM436" s="167" t="s">
        <v>443</v>
      </c>
      <c r="AN436" s="167" t="s">
        <v>444</v>
      </c>
      <c r="AO436" s="171" t="s">
        <v>445</v>
      </c>
    </row>
    <row r="437" spans="1:49" x14ac:dyDescent="0.3">
      <c r="D437" s="264" t="s">
        <v>434</v>
      </c>
      <c r="E437" s="30" t="s">
        <v>384</v>
      </c>
      <c r="F437" s="139"/>
      <c r="H437" s="127" t="s">
        <v>389</v>
      </c>
      <c r="I437" s="127" t="s">
        <v>404</v>
      </c>
      <c r="J437" s="127" t="s">
        <v>287</v>
      </c>
      <c r="K437" s="127" t="s">
        <v>318</v>
      </c>
      <c r="L437" s="30"/>
      <c r="M437" s="218">
        <f>'Data base'!Y36</f>
        <v>0</v>
      </c>
      <c r="N437" s="167" t="s">
        <v>389</v>
      </c>
      <c r="O437" s="167" t="s">
        <v>404</v>
      </c>
      <c r="P437" s="171" t="s">
        <v>287</v>
      </c>
      <c r="Q437" s="167" t="s">
        <v>318</v>
      </c>
      <c r="R437" s="30"/>
      <c r="S437" s="127" t="str">
        <f>'Data base'!AH36</f>
        <v xml:space="preserve"> + (15 - 17)</v>
      </c>
      <c r="T437" s="127" t="s">
        <v>389</v>
      </c>
      <c r="U437" s="127" t="s">
        <v>404</v>
      </c>
      <c r="V437" s="127" t="s">
        <v>287</v>
      </c>
      <c r="W437" s="138" t="s">
        <v>318</v>
      </c>
      <c r="X437" s="30"/>
      <c r="Y437" s="99" t="str">
        <f>'Data base'!AQ36</f>
        <v xml:space="preserve"> + ( - 300)</v>
      </c>
      <c r="Z437" s="167" t="s">
        <v>389</v>
      </c>
      <c r="AA437" s="167" t="s">
        <v>404</v>
      </c>
      <c r="AB437" s="167" t="s">
        <v>287</v>
      </c>
      <c r="AC437" s="171" t="s">
        <v>318</v>
      </c>
      <c r="AD437" s="30"/>
      <c r="AE437" s="208" t="str">
        <f>'Data base'!AZ36</f>
        <v xml:space="preserve">x </v>
      </c>
      <c r="AF437" s="167" t="s">
        <v>389</v>
      </c>
      <c r="AG437" s="167" t="s">
        <v>404</v>
      </c>
      <c r="AH437" s="167" t="s">
        <v>287</v>
      </c>
      <c r="AI437" s="167" t="s">
        <v>318</v>
      </c>
      <c r="AJ437" s="30"/>
      <c r="AK437" s="99" t="str">
        <f>'Data base'!BJ36</f>
        <v xml:space="preserve"> + (10 - 40)</v>
      </c>
      <c r="AL437" s="167" t="s">
        <v>389</v>
      </c>
      <c r="AM437" s="167" t="s">
        <v>404</v>
      </c>
      <c r="AN437" s="167" t="s">
        <v>287</v>
      </c>
      <c r="AO437" s="171" t="s">
        <v>318</v>
      </c>
    </row>
    <row r="438" spans="1:49" x14ac:dyDescent="0.3">
      <c r="D438" s="264"/>
      <c r="E438" s="30" t="s">
        <v>383</v>
      </c>
      <c r="F438" s="139"/>
      <c r="H438" s="134"/>
      <c r="I438" s="127" t="s">
        <v>389</v>
      </c>
      <c r="J438" s="127" t="s">
        <v>287</v>
      </c>
      <c r="K438" s="127" t="s">
        <v>318</v>
      </c>
      <c r="L438" s="30"/>
      <c r="M438" s="218" t="str">
        <f>'Data base'!X36</f>
        <v>- (20 - 50)</v>
      </c>
      <c r="N438" s="169"/>
      <c r="O438" s="171" t="s">
        <v>389</v>
      </c>
      <c r="P438" s="167" t="s">
        <v>287</v>
      </c>
      <c r="Q438" s="167" t="s">
        <v>318</v>
      </c>
      <c r="R438" s="30"/>
      <c r="S438" s="127" t="str">
        <f>'Data base'!AG36</f>
        <v>+ (18 - 25)</v>
      </c>
      <c r="T438" s="134"/>
      <c r="U438" s="127" t="s">
        <v>389</v>
      </c>
      <c r="V438" s="127" t="s">
        <v>287</v>
      </c>
      <c r="W438" s="138" t="s">
        <v>318</v>
      </c>
      <c r="X438" s="30"/>
      <c r="Y438" s="99" t="str">
        <f>'Data base'!AP36</f>
        <v xml:space="preserve"> - (29 - 29)</v>
      </c>
      <c r="Z438" s="169"/>
      <c r="AA438" s="171" t="s">
        <v>389</v>
      </c>
      <c r="AB438" s="167" t="s">
        <v>287</v>
      </c>
      <c r="AC438" s="167" t="s">
        <v>318</v>
      </c>
      <c r="AD438" s="30"/>
      <c r="AE438" s="204" t="str">
        <f>'Data base'!AY36</f>
        <v xml:space="preserve"> + (10 - 20)</v>
      </c>
      <c r="AF438" s="169"/>
      <c r="AG438" s="167" t="s">
        <v>389</v>
      </c>
      <c r="AH438" s="167" t="s">
        <v>287</v>
      </c>
      <c r="AI438" s="171" t="s">
        <v>318</v>
      </c>
      <c r="AJ438" s="30"/>
      <c r="AK438" s="99">
        <f>'Data base'!BI36</f>
        <v>0</v>
      </c>
      <c r="AL438" s="169"/>
      <c r="AM438" s="167" t="s">
        <v>389</v>
      </c>
      <c r="AN438" s="171" t="s">
        <v>287</v>
      </c>
      <c r="AO438" s="167" t="s">
        <v>318</v>
      </c>
    </row>
    <row r="439" spans="1:49" x14ac:dyDescent="0.3">
      <c r="D439" s="30" t="s">
        <v>436</v>
      </c>
      <c r="E439" s="30"/>
      <c r="F439" s="139"/>
      <c r="H439" s="127" t="s">
        <v>448</v>
      </c>
      <c r="I439" s="127" t="s">
        <v>449</v>
      </c>
      <c r="J439" s="127" t="s">
        <v>450</v>
      </c>
      <c r="K439" s="127" t="s">
        <v>493</v>
      </c>
      <c r="L439" s="30"/>
      <c r="M439" s="217">
        <f>'Data base'!W36</f>
        <v>0.04</v>
      </c>
      <c r="N439" s="167" t="s">
        <v>448</v>
      </c>
      <c r="O439" s="167" t="s">
        <v>449</v>
      </c>
      <c r="P439" s="171" t="s">
        <v>1050</v>
      </c>
      <c r="Q439" s="167" t="s">
        <v>493</v>
      </c>
      <c r="R439" s="30"/>
      <c r="S439" s="97">
        <f>'Data base'!AF36</f>
        <v>9.0909090909090912E-2</v>
      </c>
      <c r="T439" s="127" t="s">
        <v>448</v>
      </c>
      <c r="U439" s="127" t="s">
        <v>449</v>
      </c>
      <c r="V439" s="171" t="s">
        <v>1050</v>
      </c>
      <c r="W439" s="127" t="s">
        <v>493</v>
      </c>
      <c r="X439" s="30"/>
      <c r="Y439" s="96">
        <f>'Data base'!AO36</f>
        <v>0.06</v>
      </c>
      <c r="Z439" s="167" t="s">
        <v>448</v>
      </c>
      <c r="AA439" s="167" t="s">
        <v>449</v>
      </c>
      <c r="AB439" s="171" t="s">
        <v>1050</v>
      </c>
      <c r="AC439" s="167" t="s">
        <v>493</v>
      </c>
      <c r="AD439" s="30"/>
      <c r="AE439" s="96">
        <f>'Data base'!AX36</f>
        <v>1.5</v>
      </c>
      <c r="AF439" s="171" t="s">
        <v>1040</v>
      </c>
      <c r="AG439" s="167" t="s">
        <v>449</v>
      </c>
      <c r="AH439" s="167" t="s">
        <v>450</v>
      </c>
      <c r="AI439" s="167" t="s">
        <v>493</v>
      </c>
      <c r="AJ439" s="30"/>
      <c r="AK439" s="96">
        <f>'Data base'!BH36</f>
        <v>0.2</v>
      </c>
      <c r="AL439" s="167" t="s">
        <v>448</v>
      </c>
      <c r="AM439" s="171" t="s">
        <v>1049</v>
      </c>
      <c r="AN439" s="167" t="s">
        <v>450</v>
      </c>
      <c r="AO439" s="167" t="s">
        <v>493</v>
      </c>
    </row>
    <row r="440" spans="1:49" x14ac:dyDescent="0.3">
      <c r="D440" s="30" t="s">
        <v>437</v>
      </c>
      <c r="E440" s="30"/>
      <c r="F440" s="140">
        <f>'Data base'!E36</f>
        <v>9</v>
      </c>
      <c r="G440" s="127">
        <f>$F440</f>
        <v>9</v>
      </c>
      <c r="H440" s="127" t="s">
        <v>451</v>
      </c>
      <c r="I440" s="171" t="s">
        <v>548</v>
      </c>
      <c r="J440" s="135" t="s">
        <v>453</v>
      </c>
      <c r="K440" s="127" t="s">
        <v>370</v>
      </c>
      <c r="L440" s="30"/>
      <c r="M440" s="172">
        <f>$F440</f>
        <v>9</v>
      </c>
      <c r="N440" s="167" t="s">
        <v>451</v>
      </c>
      <c r="O440" s="171" t="s">
        <v>548</v>
      </c>
      <c r="P440" s="170" t="s">
        <v>453</v>
      </c>
      <c r="Q440" s="167" t="s">
        <v>370</v>
      </c>
      <c r="R440" s="30"/>
      <c r="S440" s="127">
        <f>$F440</f>
        <v>9</v>
      </c>
      <c r="T440" s="127" t="s">
        <v>451</v>
      </c>
      <c r="U440" s="171" t="s">
        <v>548</v>
      </c>
      <c r="V440" s="135" t="s">
        <v>453</v>
      </c>
      <c r="W440" s="127" t="s">
        <v>370</v>
      </c>
      <c r="X440" s="30"/>
      <c r="Y440" s="208">
        <f>$F440</f>
        <v>9</v>
      </c>
      <c r="Z440" s="167" t="s">
        <v>451</v>
      </c>
      <c r="AA440" s="171" t="s">
        <v>548</v>
      </c>
      <c r="AB440" s="170" t="s">
        <v>453</v>
      </c>
      <c r="AC440" s="167" t="s">
        <v>370</v>
      </c>
      <c r="AD440" s="30"/>
      <c r="AE440" s="208">
        <f>$F440</f>
        <v>9</v>
      </c>
      <c r="AF440" s="167" t="s">
        <v>451</v>
      </c>
      <c r="AG440" s="171" t="s">
        <v>548</v>
      </c>
      <c r="AH440" s="170" t="s">
        <v>453</v>
      </c>
      <c r="AI440" s="167" t="s">
        <v>370</v>
      </c>
      <c r="AJ440" s="30"/>
      <c r="AK440" s="208">
        <f>$F440</f>
        <v>9</v>
      </c>
      <c r="AL440" s="167" t="s">
        <v>451</v>
      </c>
      <c r="AM440" s="171" t="s">
        <v>548</v>
      </c>
      <c r="AN440" s="170" t="s">
        <v>453</v>
      </c>
      <c r="AO440" s="167" t="s">
        <v>370</v>
      </c>
    </row>
    <row r="441" spans="1:49" x14ac:dyDescent="0.3">
      <c r="D441" s="30" t="s">
        <v>561</v>
      </c>
      <c r="E441" s="30"/>
      <c r="F441" s="139"/>
      <c r="H441" s="127"/>
      <c r="I441" s="127"/>
      <c r="J441" s="135"/>
      <c r="K441" s="127"/>
      <c r="L441" s="194"/>
      <c r="M441" s="299">
        <f>'Data base'!U36</f>
        <v>1000</v>
      </c>
      <c r="N441" s="299"/>
      <c r="O441" s="299"/>
      <c r="P441" s="365"/>
      <c r="Q441" s="299"/>
      <c r="R441" s="300"/>
      <c r="S441" s="299">
        <f>'Data base'!AD36</f>
        <v>3300</v>
      </c>
      <c r="T441" s="299"/>
      <c r="U441" s="299"/>
      <c r="V441" s="365"/>
      <c r="W441" s="299"/>
      <c r="X441" s="300"/>
      <c r="Y441" s="299">
        <f>'Data base'!AM36</f>
        <v>1000</v>
      </c>
      <c r="Z441" s="300"/>
      <c r="AA441" s="300"/>
      <c r="AB441" s="300"/>
      <c r="AC441" s="300"/>
      <c r="AD441" s="300"/>
      <c r="AE441" s="299">
        <f>'Data base'!AV36</f>
        <v>40</v>
      </c>
      <c r="AF441" s="300"/>
      <c r="AG441" s="300"/>
      <c r="AH441" s="300"/>
      <c r="AI441" s="300"/>
      <c r="AJ441" s="300"/>
      <c r="AK441" s="299">
        <f>'Data base'!BF36</f>
        <v>2000</v>
      </c>
      <c r="AL441" s="300"/>
      <c r="AM441" s="300"/>
      <c r="AN441" s="300"/>
      <c r="AO441" s="300"/>
      <c r="AP441" s="300"/>
      <c r="AQ441" s="300"/>
      <c r="AR441" s="300"/>
      <c r="AS441" s="300"/>
      <c r="AT441" s="300"/>
      <c r="AU441" s="300"/>
      <c r="AV441" s="300"/>
      <c r="AW441" s="300"/>
    </row>
    <row r="442" spans="1:49" x14ac:dyDescent="0.3">
      <c r="D442" s="30" t="s">
        <v>1039</v>
      </c>
      <c r="E442" s="30"/>
      <c r="F442" s="139"/>
      <c r="H442" s="30"/>
      <c r="I442" s="30"/>
      <c r="J442" s="30"/>
      <c r="K442" s="30"/>
      <c r="L442" s="30"/>
      <c r="M442" s="172">
        <f>Protection!F36</f>
        <v>0</v>
      </c>
      <c r="N442" s="30"/>
      <c r="O442" s="30"/>
      <c r="P442" s="30"/>
      <c r="Q442" s="30"/>
      <c r="R442" s="30"/>
      <c r="S442" s="225">
        <f>Protection!G36</f>
        <v>0</v>
      </c>
      <c r="T442" s="30"/>
      <c r="U442" s="30"/>
      <c r="V442" s="30"/>
      <c r="W442" s="30"/>
      <c r="X442" s="30"/>
      <c r="Y442" s="208">
        <f>Protection!H36</f>
        <v>0</v>
      </c>
      <c r="Z442" s="30"/>
      <c r="AA442" s="30"/>
      <c r="AB442" s="30"/>
      <c r="AC442" s="30"/>
      <c r="AD442" s="30"/>
      <c r="AE442" s="208">
        <f>Protection!I36</f>
        <v>0</v>
      </c>
      <c r="AF442" s="30"/>
      <c r="AG442" s="30"/>
      <c r="AH442" s="30"/>
      <c r="AI442" s="30"/>
      <c r="AJ442" s="30"/>
      <c r="AK442" s="208" t="str">
        <f>Protection!J36</f>
        <v>Yes</v>
      </c>
      <c r="AL442" s="30"/>
      <c r="AM442" s="30"/>
      <c r="AN442" s="30"/>
      <c r="AO442" s="30"/>
    </row>
    <row r="443" spans="1:49" x14ac:dyDescent="0.3">
      <c r="D443" s="30" t="s">
        <v>1038</v>
      </c>
      <c r="E443" s="30"/>
      <c r="F443" s="139"/>
      <c r="H443" s="30"/>
      <c r="I443" s="30"/>
      <c r="J443" s="30"/>
      <c r="K443" s="30"/>
      <c r="L443" s="30"/>
      <c r="M443" s="172">
        <f>Protection!L36</f>
        <v>0</v>
      </c>
      <c r="N443" s="30"/>
      <c r="O443" s="30"/>
      <c r="P443" s="30"/>
      <c r="Q443" s="30"/>
      <c r="R443" s="30"/>
      <c r="S443" s="30" t="str">
        <f>Protection!M36</f>
        <v>none</v>
      </c>
      <c r="T443" s="30"/>
      <c r="U443" s="30"/>
      <c r="V443" s="30"/>
      <c r="W443" s="30"/>
      <c r="X443" s="30"/>
      <c r="Y443" s="208">
        <f>Protection!N36</f>
        <v>0</v>
      </c>
      <c r="Z443" s="30"/>
      <c r="AA443" s="30"/>
      <c r="AB443" s="30"/>
      <c r="AC443" s="30"/>
      <c r="AD443" s="30"/>
      <c r="AE443" s="208">
        <f>Protection!O36</f>
        <v>0</v>
      </c>
      <c r="AF443" s="30"/>
      <c r="AG443" s="30"/>
      <c r="AH443" s="30"/>
      <c r="AI443" s="30"/>
      <c r="AJ443" s="30"/>
      <c r="AK443" s="225">
        <f>Protection!P36</f>
        <v>200</v>
      </c>
      <c r="AL443" s="30"/>
      <c r="AM443" s="30"/>
      <c r="AN443" s="30"/>
      <c r="AO443" s="30"/>
    </row>
    <row r="445" spans="1:49" x14ac:dyDescent="0.3">
      <c r="A445" s="194">
        <v>37</v>
      </c>
      <c r="B445" s="39" t="str">
        <f>'Data base'!C37</f>
        <v>Strix nebulosa</v>
      </c>
      <c r="C445" s="29" t="str">
        <f>'Data base'!D37</f>
        <v>Great Grey Owl</v>
      </c>
      <c r="D445" s="65" t="s">
        <v>438</v>
      </c>
      <c r="E445" s="65"/>
      <c r="F445" s="131"/>
      <c r="G445" s="138" t="s">
        <v>456</v>
      </c>
      <c r="H445" s="131" t="s">
        <v>439</v>
      </c>
      <c r="I445" s="131" t="s">
        <v>381</v>
      </c>
      <c r="J445" s="131" t="s">
        <v>861</v>
      </c>
      <c r="K445" s="131" t="s">
        <v>860</v>
      </c>
      <c r="L445" s="30"/>
      <c r="M445" s="171" t="s">
        <v>456</v>
      </c>
      <c r="N445" s="131" t="s">
        <v>439</v>
      </c>
      <c r="O445" s="131" t="s">
        <v>381</v>
      </c>
      <c r="P445" s="131" t="s">
        <v>861</v>
      </c>
      <c r="Q445" s="131" t="s">
        <v>860</v>
      </c>
      <c r="R445" s="30"/>
      <c r="S445" s="30"/>
      <c r="T445" s="131" t="s">
        <v>439</v>
      </c>
      <c r="U445" s="131" t="s">
        <v>381</v>
      </c>
      <c r="V445" s="131" t="s">
        <v>861</v>
      </c>
      <c r="W445" s="131" t="s">
        <v>860</v>
      </c>
      <c r="X445" s="30"/>
      <c r="Y445" s="30"/>
      <c r="Z445" s="131" t="s">
        <v>439</v>
      </c>
      <c r="AA445" s="131" t="s">
        <v>381</v>
      </c>
      <c r="AB445" s="131" t="s">
        <v>861</v>
      </c>
      <c r="AC445" s="131" t="s">
        <v>860</v>
      </c>
      <c r="AD445" s="30"/>
      <c r="AE445" s="30"/>
      <c r="AF445" s="131" t="s">
        <v>439</v>
      </c>
      <c r="AG445" s="131" t="s">
        <v>381</v>
      </c>
      <c r="AH445" s="131" t="s">
        <v>861</v>
      </c>
      <c r="AI445" s="131" t="s">
        <v>860</v>
      </c>
      <c r="AJ445" s="30"/>
      <c r="AK445" s="30"/>
      <c r="AL445" s="131" t="s">
        <v>439</v>
      </c>
      <c r="AM445" s="131" t="s">
        <v>381</v>
      </c>
      <c r="AN445" s="131" t="s">
        <v>861</v>
      </c>
      <c r="AO445" s="131" t="s">
        <v>860</v>
      </c>
    </row>
    <row r="446" spans="1:49" x14ac:dyDescent="0.3">
      <c r="D446" s="130" t="s">
        <v>432</v>
      </c>
      <c r="E446" s="130"/>
      <c r="F446" s="141">
        <f>'Data base'!G37</f>
        <v>3</v>
      </c>
      <c r="G446" s="127">
        <f>$F446</f>
        <v>3</v>
      </c>
      <c r="H446" s="132">
        <v>1</v>
      </c>
      <c r="I446" s="132">
        <v>2</v>
      </c>
      <c r="J446" s="173">
        <v>3</v>
      </c>
      <c r="K446" s="132" t="s">
        <v>440</v>
      </c>
      <c r="L446" s="30"/>
      <c r="M446" s="167">
        <f>$F446</f>
        <v>3</v>
      </c>
      <c r="N446" s="168">
        <v>1</v>
      </c>
      <c r="O446" s="168">
        <v>2</v>
      </c>
      <c r="P446" s="173">
        <v>3</v>
      </c>
      <c r="Q446" s="168" t="s">
        <v>440</v>
      </c>
      <c r="R446" s="30"/>
      <c r="S446" s="127">
        <f>$F446</f>
        <v>3</v>
      </c>
      <c r="T446" s="132">
        <v>1</v>
      </c>
      <c r="U446" s="132">
        <v>2</v>
      </c>
      <c r="V446" s="142">
        <v>3</v>
      </c>
      <c r="W446" s="132" t="s">
        <v>440</v>
      </c>
      <c r="X446" s="30"/>
      <c r="Y446" s="167">
        <f>$F446</f>
        <v>3</v>
      </c>
      <c r="Z446" s="168">
        <v>1</v>
      </c>
      <c r="AA446" s="168">
        <v>2</v>
      </c>
      <c r="AB446" s="173">
        <v>3</v>
      </c>
      <c r="AC446" s="168" t="s">
        <v>440</v>
      </c>
      <c r="AD446" s="30"/>
      <c r="AE446" s="167">
        <f>$F446</f>
        <v>3</v>
      </c>
      <c r="AF446" s="168">
        <v>1</v>
      </c>
      <c r="AG446" s="168">
        <v>2</v>
      </c>
      <c r="AH446" s="173">
        <v>3</v>
      </c>
      <c r="AI446" s="168" t="s">
        <v>440</v>
      </c>
      <c r="AJ446" s="30"/>
      <c r="AK446" s="167">
        <f>$F446</f>
        <v>3</v>
      </c>
      <c r="AL446" s="168">
        <v>1</v>
      </c>
      <c r="AM446" s="168">
        <v>2</v>
      </c>
      <c r="AN446" s="173">
        <v>3</v>
      </c>
      <c r="AO446" s="168" t="s">
        <v>440</v>
      </c>
    </row>
    <row r="447" spans="1:49" x14ac:dyDescent="0.3">
      <c r="D447" s="31" t="s">
        <v>435</v>
      </c>
      <c r="E447" s="30"/>
      <c r="F447" s="140" t="str">
        <f>'Data base'!J37</f>
        <v>x</v>
      </c>
      <c r="G447" s="127" t="str">
        <f>$F447</f>
        <v>x</v>
      </c>
      <c r="H447" s="127" t="s">
        <v>389</v>
      </c>
      <c r="I447" s="127" t="s">
        <v>404</v>
      </c>
      <c r="J447" s="127" t="s">
        <v>446</v>
      </c>
      <c r="K447" s="127" t="s">
        <v>447</v>
      </c>
      <c r="L447" s="30"/>
      <c r="M447" s="167" t="str">
        <f>$F447</f>
        <v>x</v>
      </c>
      <c r="N447" s="167" t="s">
        <v>389</v>
      </c>
      <c r="O447" s="167" t="s">
        <v>404</v>
      </c>
      <c r="P447" s="167" t="s">
        <v>446</v>
      </c>
      <c r="Q447" s="167" t="s">
        <v>447</v>
      </c>
      <c r="R447" s="30"/>
      <c r="S447" s="127" t="str">
        <f>$F447</f>
        <v>x</v>
      </c>
      <c r="T447" s="127" t="s">
        <v>389</v>
      </c>
      <c r="U447" s="127" t="s">
        <v>404</v>
      </c>
      <c r="V447" s="138" t="s">
        <v>446</v>
      </c>
      <c r="W447" s="127" t="s">
        <v>447</v>
      </c>
      <c r="X447" s="30"/>
      <c r="Y447" s="167" t="str">
        <f>$F447</f>
        <v>x</v>
      </c>
      <c r="Z447" s="167" t="s">
        <v>389</v>
      </c>
      <c r="AA447" s="167" t="s">
        <v>404</v>
      </c>
      <c r="AB447" s="144" t="s">
        <v>446</v>
      </c>
      <c r="AC447" s="167" t="s">
        <v>447</v>
      </c>
      <c r="AD447" s="30"/>
      <c r="AE447" s="167" t="str">
        <f>$F447</f>
        <v>x</v>
      </c>
      <c r="AF447" s="144" t="s">
        <v>389</v>
      </c>
      <c r="AG447" s="144" t="s">
        <v>404</v>
      </c>
      <c r="AH447" s="144" t="s">
        <v>446</v>
      </c>
      <c r="AI447" s="167" t="s">
        <v>447</v>
      </c>
      <c r="AJ447" s="30"/>
      <c r="AK447" s="167" t="str">
        <f>$F447</f>
        <v>x</v>
      </c>
      <c r="AL447" s="167" t="s">
        <v>389</v>
      </c>
      <c r="AM447" s="167" t="s">
        <v>404</v>
      </c>
      <c r="AN447" s="171" t="s">
        <v>446</v>
      </c>
      <c r="AO447" s="167" t="s">
        <v>447</v>
      </c>
    </row>
    <row r="448" spans="1:49" s="194" customFormat="1" x14ac:dyDescent="0.3">
      <c r="B448" s="3"/>
      <c r="D448" s="31" t="s">
        <v>601</v>
      </c>
      <c r="F448" s="139"/>
      <c r="G448" s="97">
        <f>'Data base'!S37</f>
        <v>0</v>
      </c>
      <c r="H448" s="208" t="s">
        <v>640</v>
      </c>
      <c r="I448" s="208" t="s">
        <v>1058</v>
      </c>
      <c r="J448" s="208" t="s">
        <v>1057</v>
      </c>
      <c r="K448" s="208" t="s">
        <v>1054</v>
      </c>
      <c r="M448" s="97">
        <f>'Data base'!AB37</f>
        <v>0</v>
      </c>
      <c r="N448" s="208" t="s">
        <v>640</v>
      </c>
      <c r="O448" s="208" t="s">
        <v>1058</v>
      </c>
      <c r="P448" s="208" t="s">
        <v>1057</v>
      </c>
      <c r="Q448" s="208" t="s">
        <v>1054</v>
      </c>
      <c r="S448" s="97">
        <f>'Data base'!AK37</f>
        <v>7.2153857782903792</v>
      </c>
      <c r="T448" s="171" t="s">
        <v>1046</v>
      </c>
      <c r="U448" s="208" t="s">
        <v>1058</v>
      </c>
      <c r="V448" s="208" t="s">
        <v>1057</v>
      </c>
      <c r="W448" s="208" t="s">
        <v>1054</v>
      </c>
      <c r="Y448" s="97">
        <f>'Data base'!AT37</f>
        <v>0.13686578209911907</v>
      </c>
      <c r="Z448" s="208" t="s">
        <v>640</v>
      </c>
      <c r="AA448" s="208" t="s">
        <v>1058</v>
      </c>
      <c r="AB448" s="208" t="s">
        <v>1057</v>
      </c>
      <c r="AC448" s="171" t="s">
        <v>1054</v>
      </c>
      <c r="AE448" s="97">
        <f>'Data base'!BC37</f>
        <v>0.13537555895865239</v>
      </c>
      <c r="AF448" s="208" t="s">
        <v>640</v>
      </c>
      <c r="AG448" s="208" t="s">
        <v>1058</v>
      </c>
      <c r="AH448" s="208" t="s">
        <v>1057</v>
      </c>
      <c r="AI448" s="171" t="s">
        <v>1054</v>
      </c>
      <c r="AK448" s="97">
        <f>'Data base'!BM37</f>
        <v>4.3385898222276511</v>
      </c>
      <c r="AL448" s="171" t="s">
        <v>1046</v>
      </c>
      <c r="AM448" s="208" t="s">
        <v>1058</v>
      </c>
      <c r="AN448" s="208" t="s">
        <v>1057</v>
      </c>
      <c r="AO448" s="208" t="s">
        <v>1054</v>
      </c>
    </row>
    <row r="449" spans="1:41" x14ac:dyDescent="0.3">
      <c r="D449" s="31" t="s">
        <v>433</v>
      </c>
      <c r="E449" s="133" t="s">
        <v>441</v>
      </c>
      <c r="F449" s="139"/>
      <c r="H449" s="127" t="s">
        <v>442</v>
      </c>
      <c r="I449" s="127" t="s">
        <v>443</v>
      </c>
      <c r="J449" s="127" t="s">
        <v>444</v>
      </c>
      <c r="K449" s="127" t="s">
        <v>445</v>
      </c>
      <c r="L449" s="30"/>
      <c r="M449" s="172" t="str">
        <f>'Data base'!T37</f>
        <v>RE</v>
      </c>
      <c r="N449" s="171" t="s">
        <v>442</v>
      </c>
      <c r="O449" s="167" t="s">
        <v>443</v>
      </c>
      <c r="P449" s="167" t="s">
        <v>444</v>
      </c>
      <c r="Q449" s="167" t="s">
        <v>445</v>
      </c>
      <c r="R449" s="30"/>
      <c r="S449" s="127" t="str">
        <f>'Data base'!AC37</f>
        <v>-</v>
      </c>
      <c r="T449" s="127" t="s">
        <v>442</v>
      </c>
      <c r="U449" s="127" t="s">
        <v>443</v>
      </c>
      <c r="V449" s="127" t="s">
        <v>444</v>
      </c>
      <c r="W449" s="138" t="s">
        <v>445</v>
      </c>
      <c r="X449" s="30"/>
      <c r="Y449" s="208" t="str">
        <f>'Data base'!AL37</f>
        <v>-</v>
      </c>
      <c r="Z449" s="167" t="s">
        <v>442</v>
      </c>
      <c r="AA449" s="167" t="s">
        <v>443</v>
      </c>
      <c r="AB449" s="167" t="s">
        <v>444</v>
      </c>
      <c r="AC449" s="171" t="s">
        <v>445</v>
      </c>
      <c r="AD449" s="30"/>
      <c r="AE449" s="208" t="str">
        <f>'Data base'!AU37</f>
        <v>-</v>
      </c>
      <c r="AF449" s="167" t="s">
        <v>442</v>
      </c>
      <c r="AG449" s="167" t="s">
        <v>443</v>
      </c>
      <c r="AH449" s="167" t="s">
        <v>444</v>
      </c>
      <c r="AI449" s="171" t="s">
        <v>445</v>
      </c>
      <c r="AJ449" s="30"/>
      <c r="AK449" s="208" t="str">
        <f>'Data base'!BD37</f>
        <v>NT</v>
      </c>
      <c r="AL449" s="167" t="s">
        <v>442</v>
      </c>
      <c r="AM449" s="167" t="s">
        <v>443</v>
      </c>
      <c r="AN449" s="171" t="s">
        <v>444</v>
      </c>
      <c r="AO449" s="167" t="s">
        <v>445</v>
      </c>
    </row>
    <row r="450" spans="1:41" x14ac:dyDescent="0.3">
      <c r="D450" s="264" t="s">
        <v>434</v>
      </c>
      <c r="E450" s="30" t="s">
        <v>384</v>
      </c>
      <c r="F450" s="139"/>
      <c r="H450" s="127" t="s">
        <v>389</v>
      </c>
      <c r="I450" s="127" t="s">
        <v>404</v>
      </c>
      <c r="J450" s="127" t="s">
        <v>287</v>
      </c>
      <c r="K450" s="127" t="s">
        <v>318</v>
      </c>
      <c r="L450" s="30"/>
      <c r="M450" s="218" t="str">
        <f>'Data base'!Y37</f>
        <v>+ (20 - 50)</v>
      </c>
      <c r="N450" s="167" t="s">
        <v>389</v>
      </c>
      <c r="O450" s="167" t="s">
        <v>404</v>
      </c>
      <c r="P450" s="167" t="s">
        <v>287</v>
      </c>
      <c r="Q450" s="167" t="s">
        <v>318</v>
      </c>
      <c r="R450" s="30"/>
      <c r="S450" s="40" t="str">
        <f>'Data base'!AH37</f>
        <v xml:space="preserve"> + (6 - 9)</v>
      </c>
      <c r="T450" s="127" t="s">
        <v>389</v>
      </c>
      <c r="U450" s="127" t="s">
        <v>404</v>
      </c>
      <c r="V450" s="138" t="s">
        <v>287</v>
      </c>
      <c r="W450" s="144" t="s">
        <v>318</v>
      </c>
      <c r="X450" s="30"/>
      <c r="Y450" s="99" t="str">
        <f>'Data base'!AQ37</f>
        <v xml:space="preserve">x </v>
      </c>
      <c r="Z450" s="167" t="s">
        <v>389</v>
      </c>
      <c r="AA450" s="167" t="s">
        <v>404</v>
      </c>
      <c r="AB450" s="167" t="s">
        <v>287</v>
      </c>
      <c r="AC450" s="167" t="s">
        <v>318</v>
      </c>
      <c r="AD450" s="30"/>
      <c r="AE450" s="208" t="str">
        <f>'Data base'!AZ37</f>
        <v xml:space="preserve">x </v>
      </c>
      <c r="AF450" s="167" t="s">
        <v>389</v>
      </c>
      <c r="AG450" s="167" t="s">
        <v>404</v>
      </c>
      <c r="AH450" s="167" t="s">
        <v>287</v>
      </c>
      <c r="AI450" s="167" t="s">
        <v>318</v>
      </c>
      <c r="AJ450" s="30"/>
      <c r="AK450" s="99" t="str">
        <f>'Data base'!BJ37</f>
        <v xml:space="preserve"> + (6 - 9)</v>
      </c>
      <c r="AL450" s="167" t="s">
        <v>389</v>
      </c>
      <c r="AM450" s="167" t="s">
        <v>404</v>
      </c>
      <c r="AN450" s="167" t="s">
        <v>287</v>
      </c>
      <c r="AO450" s="171" t="s">
        <v>318</v>
      </c>
    </row>
    <row r="451" spans="1:41" x14ac:dyDescent="0.3">
      <c r="D451" s="264"/>
      <c r="E451" s="30" t="s">
        <v>383</v>
      </c>
      <c r="F451" s="139"/>
      <c r="H451" s="134"/>
      <c r="I451" s="127" t="s">
        <v>389</v>
      </c>
      <c r="J451" s="127" t="s">
        <v>287</v>
      </c>
      <c r="K451" s="127" t="s">
        <v>318</v>
      </c>
      <c r="L451" s="30"/>
      <c r="M451" s="218">
        <f>'Data base'!X37</f>
        <v>0</v>
      </c>
      <c r="N451" s="169"/>
      <c r="O451" s="167" t="s">
        <v>389</v>
      </c>
      <c r="P451" s="167" t="s">
        <v>287</v>
      </c>
      <c r="Q451" s="167" t="s">
        <v>318</v>
      </c>
      <c r="R451" s="30"/>
      <c r="S451" s="127">
        <f>'Data base'!AG37</f>
        <v>0</v>
      </c>
      <c r="T451" s="134"/>
      <c r="U451" s="127" t="s">
        <v>389</v>
      </c>
      <c r="V451" s="138" t="s">
        <v>287</v>
      </c>
      <c r="W451" s="127" t="s">
        <v>318</v>
      </c>
      <c r="X451" s="30"/>
      <c r="Y451" s="99" t="str">
        <f>'Data base'!AP37</f>
        <v>0</v>
      </c>
      <c r="Z451" s="169"/>
      <c r="AA451" s="167" t="s">
        <v>389</v>
      </c>
      <c r="AB451" s="171" t="s">
        <v>287</v>
      </c>
      <c r="AC451" s="167" t="s">
        <v>318</v>
      </c>
      <c r="AD451" s="30"/>
      <c r="AE451" s="208" t="str">
        <f>'Data base'!AY37</f>
        <v xml:space="preserve">x </v>
      </c>
      <c r="AF451" s="169"/>
      <c r="AG451" s="167" t="s">
        <v>389</v>
      </c>
      <c r="AH451" s="167" t="s">
        <v>287</v>
      </c>
      <c r="AI451" s="167" t="s">
        <v>318</v>
      </c>
      <c r="AJ451" s="30"/>
      <c r="AK451" s="99">
        <f>'Data base'!BI37</f>
        <v>0</v>
      </c>
      <c r="AL451" s="169"/>
      <c r="AM451" s="167" t="s">
        <v>389</v>
      </c>
      <c r="AN451" s="171" t="s">
        <v>287</v>
      </c>
      <c r="AO451" s="167" t="s">
        <v>318</v>
      </c>
    </row>
    <row r="452" spans="1:41" x14ac:dyDescent="0.3">
      <c r="D452" s="30" t="s">
        <v>436</v>
      </c>
      <c r="E452" s="30"/>
      <c r="F452" s="139"/>
      <c r="H452" s="127" t="s">
        <v>448</v>
      </c>
      <c r="I452" s="127" t="s">
        <v>449</v>
      </c>
      <c r="J452" s="127" t="s">
        <v>450</v>
      </c>
      <c r="K452" s="127" t="s">
        <v>493</v>
      </c>
      <c r="L452" s="30"/>
      <c r="M452" s="217" t="e">
        <f>'Data base'!W37</f>
        <v>#DIV/0!</v>
      </c>
      <c r="N452" s="167" t="s">
        <v>448</v>
      </c>
      <c r="O452" s="167" t="s">
        <v>449</v>
      </c>
      <c r="P452" s="167" t="s">
        <v>450</v>
      </c>
      <c r="Q452" s="167" t="s">
        <v>493</v>
      </c>
      <c r="R452" s="30"/>
      <c r="S452" s="127">
        <f>'Data base'!AF37</f>
        <v>3</v>
      </c>
      <c r="T452" s="171" t="s">
        <v>1040</v>
      </c>
      <c r="U452" s="127" t="s">
        <v>449</v>
      </c>
      <c r="V452" s="127" t="s">
        <v>450</v>
      </c>
      <c r="W452" s="127" t="s">
        <v>493</v>
      </c>
      <c r="X452" s="30"/>
      <c r="Y452" s="99">
        <f>'Data base'!AO37</f>
        <v>60</v>
      </c>
      <c r="Z452" s="171" t="s">
        <v>1040</v>
      </c>
      <c r="AA452" s="167" t="s">
        <v>449</v>
      </c>
      <c r="AB452" s="167" t="s">
        <v>450</v>
      </c>
      <c r="AC452" s="167" t="s">
        <v>493</v>
      </c>
      <c r="AD452" s="30"/>
      <c r="AE452" s="98">
        <f>'Data base'!AX37</f>
        <v>60</v>
      </c>
      <c r="AF452" s="171" t="s">
        <v>1040</v>
      </c>
      <c r="AG452" s="167" t="s">
        <v>449</v>
      </c>
      <c r="AH452" s="167" t="s">
        <v>450</v>
      </c>
      <c r="AI452" s="167" t="s">
        <v>493</v>
      </c>
      <c r="AJ452" s="30"/>
      <c r="AK452" s="98">
        <f>'Data base'!BH37</f>
        <v>4</v>
      </c>
      <c r="AL452" s="171" t="s">
        <v>1040</v>
      </c>
      <c r="AM452" s="167" t="s">
        <v>449</v>
      </c>
      <c r="AN452" s="167" t="s">
        <v>450</v>
      </c>
      <c r="AO452" s="167" t="s">
        <v>493</v>
      </c>
    </row>
    <row r="453" spans="1:41" x14ac:dyDescent="0.3">
      <c r="D453" s="30" t="s">
        <v>437</v>
      </c>
      <c r="E453" s="30"/>
      <c r="F453" s="140">
        <f>'Data base'!E37</f>
        <v>5</v>
      </c>
      <c r="G453" s="127">
        <f>$F453</f>
        <v>5</v>
      </c>
      <c r="H453" s="127" t="s">
        <v>451</v>
      </c>
      <c r="I453" s="171" t="s">
        <v>548</v>
      </c>
      <c r="J453" s="135" t="s">
        <v>453</v>
      </c>
      <c r="K453" s="127" t="s">
        <v>370</v>
      </c>
      <c r="L453" s="30"/>
      <c r="M453" s="172">
        <f>$F453</f>
        <v>5</v>
      </c>
      <c r="N453" s="167" t="s">
        <v>451</v>
      </c>
      <c r="O453" s="171" t="s">
        <v>548</v>
      </c>
      <c r="P453" s="170" t="s">
        <v>453</v>
      </c>
      <c r="Q453" s="167" t="s">
        <v>370</v>
      </c>
      <c r="R453" s="30"/>
      <c r="S453" s="127">
        <f>$F453</f>
        <v>5</v>
      </c>
      <c r="T453" s="127" t="s">
        <v>451</v>
      </c>
      <c r="U453" s="171" t="s">
        <v>548</v>
      </c>
      <c r="V453" s="135" t="s">
        <v>453</v>
      </c>
      <c r="W453" s="127" t="s">
        <v>370</v>
      </c>
      <c r="X453" s="30"/>
      <c r="Y453" s="208">
        <f>$F453</f>
        <v>5</v>
      </c>
      <c r="Z453" s="167" t="s">
        <v>451</v>
      </c>
      <c r="AA453" s="171" t="s">
        <v>548</v>
      </c>
      <c r="AB453" s="170" t="s">
        <v>453</v>
      </c>
      <c r="AC453" s="167" t="s">
        <v>370</v>
      </c>
      <c r="AD453" s="30"/>
      <c r="AE453" s="208">
        <f>$F453</f>
        <v>5</v>
      </c>
      <c r="AF453" s="167" t="s">
        <v>451</v>
      </c>
      <c r="AG453" s="171" t="s">
        <v>548</v>
      </c>
      <c r="AH453" s="170" t="s">
        <v>453</v>
      </c>
      <c r="AI453" s="167" t="s">
        <v>370</v>
      </c>
      <c r="AJ453" s="30"/>
      <c r="AK453" s="208">
        <f>$F453</f>
        <v>5</v>
      </c>
      <c r="AL453" s="167" t="s">
        <v>451</v>
      </c>
      <c r="AM453" s="171" t="s">
        <v>548</v>
      </c>
      <c r="AN453" s="170" t="s">
        <v>453</v>
      </c>
      <c r="AO453" s="167" t="s">
        <v>370</v>
      </c>
    </row>
    <row r="454" spans="1:41" x14ac:dyDescent="0.3">
      <c r="D454" s="30" t="s">
        <v>561</v>
      </c>
      <c r="E454" s="30"/>
      <c r="F454" s="139"/>
      <c r="H454" s="127"/>
      <c r="I454" s="127"/>
      <c r="J454" s="135"/>
      <c r="K454" s="127"/>
      <c r="L454" s="30"/>
      <c r="M454" s="172">
        <f>'Data base'!U37</f>
        <v>0</v>
      </c>
      <c r="N454" s="127"/>
      <c r="O454" s="127"/>
      <c r="P454" s="135"/>
      <c r="Q454" s="127"/>
      <c r="R454" s="30"/>
      <c r="S454" s="127">
        <f>'Data base'!AD37</f>
        <v>100</v>
      </c>
      <c r="T454" s="127"/>
      <c r="U454" s="127"/>
      <c r="V454" s="135"/>
      <c r="W454" s="127"/>
      <c r="X454" s="30"/>
      <c r="Y454" s="208">
        <f>'Data base'!AM37</f>
        <v>1</v>
      </c>
      <c r="Z454" s="30"/>
      <c r="AA454" s="30"/>
      <c r="AB454" s="30"/>
      <c r="AC454" s="30"/>
      <c r="AD454" s="30"/>
      <c r="AE454" s="208">
        <f>'Data base'!AV37</f>
        <v>1</v>
      </c>
      <c r="AF454" s="30"/>
      <c r="AG454" s="30"/>
      <c r="AH454" s="30"/>
      <c r="AI454" s="30"/>
      <c r="AJ454" s="30"/>
      <c r="AK454" s="208">
        <f>'Data base'!BF37</f>
        <v>100</v>
      </c>
      <c r="AL454" s="30"/>
      <c r="AM454" s="30"/>
      <c r="AN454" s="30"/>
      <c r="AO454" s="30"/>
    </row>
    <row r="455" spans="1:41" x14ac:dyDescent="0.3">
      <c r="D455" s="30" t="s">
        <v>1039</v>
      </c>
      <c r="E455" s="30"/>
      <c r="F455" s="139"/>
      <c r="H455" s="30"/>
      <c r="I455" s="30"/>
      <c r="J455" s="30"/>
      <c r="K455" s="30"/>
      <c r="L455" s="30"/>
      <c r="M455" s="172">
        <f>Protection!F37</f>
        <v>0</v>
      </c>
      <c r="N455" s="30"/>
      <c r="O455" s="30"/>
      <c r="P455" s="30"/>
      <c r="Q455" s="30"/>
      <c r="R455" s="30"/>
      <c r="S455" s="225">
        <f>Protection!G37</f>
        <v>0</v>
      </c>
      <c r="T455" s="30"/>
      <c r="U455" s="30"/>
      <c r="V455" s="30"/>
      <c r="W455" s="30"/>
      <c r="X455" s="30"/>
      <c r="Y455" s="208">
        <f>Protection!H37</f>
        <v>0</v>
      </c>
      <c r="Z455" s="30"/>
      <c r="AA455" s="30"/>
      <c r="AB455" s="30"/>
      <c r="AC455" s="30"/>
      <c r="AD455" s="30"/>
      <c r="AE455" s="208">
        <f>Protection!I37</f>
        <v>0</v>
      </c>
      <c r="AF455" s="30"/>
      <c r="AG455" s="30"/>
      <c r="AH455" s="30"/>
      <c r="AI455" s="30"/>
      <c r="AJ455" s="30"/>
      <c r="AK455" s="208" t="str">
        <f>Protection!J37</f>
        <v>Yes</v>
      </c>
      <c r="AL455" s="30"/>
      <c r="AM455" s="30"/>
      <c r="AN455" s="30"/>
      <c r="AO455" s="30"/>
    </row>
    <row r="456" spans="1:41" x14ac:dyDescent="0.3">
      <c r="D456" s="30" t="s">
        <v>1038</v>
      </c>
      <c r="E456" s="30"/>
      <c r="F456" s="139"/>
      <c r="H456" s="30"/>
      <c r="I456" s="30"/>
      <c r="J456" s="30"/>
      <c r="K456" s="30"/>
      <c r="L456" s="30"/>
      <c r="M456" s="205" t="str">
        <f>Protection!L37</f>
        <v>Protected areas or...**</v>
      </c>
      <c r="N456" s="30"/>
      <c r="O456" s="30"/>
      <c r="P456" s="30"/>
      <c r="Q456" s="30"/>
      <c r="R456" s="30"/>
      <c r="S456" s="30" t="str">
        <f>Protection!M37</f>
        <v>none</v>
      </c>
      <c r="T456" s="30"/>
      <c r="U456" s="30"/>
      <c r="V456" s="30"/>
      <c r="W456" s="30"/>
      <c r="X456" s="30"/>
      <c r="Y456" s="208">
        <f>Protection!N37</f>
        <v>0</v>
      </c>
      <c r="Z456" s="30"/>
      <c r="AA456" s="30"/>
      <c r="AB456" s="30"/>
      <c r="AC456" s="30"/>
      <c r="AD456" s="30"/>
      <c r="AE456" s="208">
        <f>Protection!O37</f>
        <v>0</v>
      </c>
      <c r="AF456" s="30"/>
      <c r="AG456" s="30"/>
      <c r="AH456" s="30"/>
      <c r="AI456" s="30"/>
      <c r="AJ456" s="30"/>
      <c r="AK456" s="225">
        <f>Protection!P37</f>
        <v>100</v>
      </c>
      <c r="AL456" s="30"/>
      <c r="AM456" s="30"/>
      <c r="AN456" s="30"/>
      <c r="AO456" s="30"/>
    </row>
    <row r="458" spans="1:41" x14ac:dyDescent="0.3">
      <c r="A458" s="194">
        <v>38</v>
      </c>
      <c r="B458" s="39" t="str">
        <f>'Data base'!C38</f>
        <v>Aegolius funereus</v>
      </c>
      <c r="C458" s="29" t="str">
        <f>'Data base'!D38</f>
        <v>Tengmalm's Owl</v>
      </c>
      <c r="D458" s="65" t="s">
        <v>438</v>
      </c>
      <c r="E458" s="65"/>
      <c r="F458" s="131"/>
      <c r="H458" s="131" t="s">
        <v>439</v>
      </c>
      <c r="I458" s="131" t="s">
        <v>381</v>
      </c>
      <c r="J458" s="131" t="s">
        <v>861</v>
      </c>
      <c r="K458" s="131" t="s">
        <v>860</v>
      </c>
      <c r="L458" s="30"/>
      <c r="N458" s="131" t="s">
        <v>439</v>
      </c>
      <c r="O458" s="131" t="s">
        <v>381</v>
      </c>
      <c r="P458" s="131" t="s">
        <v>861</v>
      </c>
      <c r="Q458" s="131" t="s">
        <v>860</v>
      </c>
      <c r="R458" s="30"/>
      <c r="S458" s="30"/>
      <c r="T458" s="131" t="s">
        <v>439</v>
      </c>
      <c r="U458" s="131" t="s">
        <v>381</v>
      </c>
      <c r="V458" s="131" t="s">
        <v>861</v>
      </c>
      <c r="W458" s="131" t="s">
        <v>860</v>
      </c>
      <c r="X458" s="30"/>
      <c r="Y458" s="30"/>
      <c r="Z458" s="131" t="s">
        <v>439</v>
      </c>
      <c r="AA458" s="131" t="s">
        <v>381</v>
      </c>
      <c r="AB458" s="131" t="s">
        <v>861</v>
      </c>
      <c r="AC458" s="131" t="s">
        <v>860</v>
      </c>
      <c r="AD458" s="30"/>
      <c r="AE458" s="30"/>
      <c r="AF458" s="131" t="s">
        <v>439</v>
      </c>
      <c r="AG458" s="131" t="s">
        <v>381</v>
      </c>
      <c r="AH458" s="131" t="s">
        <v>861</v>
      </c>
      <c r="AI458" s="131" t="s">
        <v>860</v>
      </c>
      <c r="AJ458" s="30"/>
      <c r="AK458" s="30"/>
      <c r="AL458" s="131" t="s">
        <v>439</v>
      </c>
      <c r="AM458" s="131" t="s">
        <v>381</v>
      </c>
      <c r="AN458" s="131" t="s">
        <v>861</v>
      </c>
      <c r="AO458" s="131" t="s">
        <v>860</v>
      </c>
    </row>
    <row r="459" spans="1:41" x14ac:dyDescent="0.3">
      <c r="D459" s="130" t="s">
        <v>432</v>
      </c>
      <c r="E459" s="130"/>
      <c r="F459" s="141">
        <f>'Data base'!G38</f>
        <v>0</v>
      </c>
      <c r="G459" s="127">
        <f>$F459</f>
        <v>0</v>
      </c>
      <c r="H459" s="132">
        <v>1</v>
      </c>
      <c r="I459" s="132">
        <v>2</v>
      </c>
      <c r="J459" s="132">
        <v>3</v>
      </c>
      <c r="K459" s="142" t="s">
        <v>440</v>
      </c>
      <c r="L459" s="30"/>
      <c r="M459" s="140">
        <f>$F459</f>
        <v>0</v>
      </c>
      <c r="N459" s="132">
        <v>1</v>
      </c>
      <c r="O459" s="132">
        <v>2</v>
      </c>
      <c r="P459" s="132">
        <v>3</v>
      </c>
      <c r="Q459" s="173" t="s">
        <v>440</v>
      </c>
      <c r="R459" s="30"/>
      <c r="S459" s="127">
        <f>$F459</f>
        <v>0</v>
      </c>
      <c r="T459" s="132">
        <v>1</v>
      </c>
      <c r="U459" s="132">
        <v>2</v>
      </c>
      <c r="V459" s="132">
        <v>3</v>
      </c>
      <c r="W459" s="142" t="s">
        <v>440</v>
      </c>
      <c r="X459" s="30"/>
      <c r="Y459" s="172">
        <f>$F459</f>
        <v>0</v>
      </c>
      <c r="Z459" s="168">
        <v>1</v>
      </c>
      <c r="AA459" s="168">
        <v>2</v>
      </c>
      <c r="AB459" s="168">
        <v>3</v>
      </c>
      <c r="AC459" s="173" t="s">
        <v>440</v>
      </c>
      <c r="AD459" s="30"/>
      <c r="AE459" s="172">
        <f>$F459</f>
        <v>0</v>
      </c>
      <c r="AF459" s="168">
        <v>1</v>
      </c>
      <c r="AG459" s="168">
        <v>2</v>
      </c>
      <c r="AH459" s="168">
        <v>3</v>
      </c>
      <c r="AI459" s="173" t="s">
        <v>440</v>
      </c>
      <c r="AJ459" s="30"/>
      <c r="AK459" s="172">
        <f>$F459</f>
        <v>0</v>
      </c>
      <c r="AL459" s="168">
        <v>1</v>
      </c>
      <c r="AM459" s="168">
        <v>2</v>
      </c>
      <c r="AN459" s="168">
        <v>3</v>
      </c>
      <c r="AO459" s="173" t="s">
        <v>440</v>
      </c>
    </row>
    <row r="460" spans="1:41" x14ac:dyDescent="0.3">
      <c r="D460" s="31" t="s">
        <v>435</v>
      </c>
      <c r="E460" s="30"/>
      <c r="F460" s="140" t="str">
        <f>'Data base'!J38</f>
        <v>x</v>
      </c>
      <c r="G460" s="127" t="str">
        <f>$F460</f>
        <v>x</v>
      </c>
      <c r="H460" s="127" t="s">
        <v>389</v>
      </c>
      <c r="I460" s="127" t="s">
        <v>404</v>
      </c>
      <c r="J460" s="138" t="s">
        <v>446</v>
      </c>
      <c r="K460" s="127" t="s">
        <v>447</v>
      </c>
      <c r="L460" s="30"/>
      <c r="M460" s="140" t="str">
        <f>$F460</f>
        <v>x</v>
      </c>
      <c r="N460" s="127" t="s">
        <v>389</v>
      </c>
      <c r="O460" s="127" t="s">
        <v>404</v>
      </c>
      <c r="P460" s="171" t="s">
        <v>446</v>
      </c>
      <c r="Q460" s="127" t="s">
        <v>447</v>
      </c>
      <c r="R460" s="30"/>
      <c r="S460" s="127" t="str">
        <f>$F460</f>
        <v>x</v>
      </c>
      <c r="T460" s="127" t="s">
        <v>389</v>
      </c>
      <c r="U460" s="138" t="s">
        <v>404</v>
      </c>
      <c r="V460" s="127" t="s">
        <v>446</v>
      </c>
      <c r="W460" s="127" t="s">
        <v>447</v>
      </c>
      <c r="X460" s="30"/>
      <c r="Y460" s="172" t="str">
        <f>$F460</f>
        <v>x</v>
      </c>
      <c r="Z460" s="167" t="s">
        <v>389</v>
      </c>
      <c r="AA460" s="167" t="s">
        <v>404</v>
      </c>
      <c r="AB460" s="171" t="s">
        <v>446</v>
      </c>
      <c r="AC460" s="167" t="s">
        <v>447</v>
      </c>
      <c r="AD460" s="30"/>
      <c r="AE460" s="172" t="str">
        <f>$F460</f>
        <v>x</v>
      </c>
      <c r="AF460" s="167" t="s">
        <v>389</v>
      </c>
      <c r="AG460" s="167" t="s">
        <v>404</v>
      </c>
      <c r="AH460" s="171" t="s">
        <v>446</v>
      </c>
      <c r="AI460" s="167" t="s">
        <v>447</v>
      </c>
      <c r="AJ460" s="30"/>
      <c r="AK460" s="172" t="str">
        <f>$F460</f>
        <v>x</v>
      </c>
      <c r="AL460" s="171" t="s">
        <v>389</v>
      </c>
      <c r="AM460" s="167" t="s">
        <v>404</v>
      </c>
      <c r="AN460" s="167" t="s">
        <v>446</v>
      </c>
      <c r="AO460" s="167" t="s">
        <v>447</v>
      </c>
    </row>
    <row r="461" spans="1:41" s="194" customFormat="1" x14ac:dyDescent="0.3">
      <c r="B461" s="3"/>
      <c r="D461" s="31" t="s">
        <v>601</v>
      </c>
      <c r="F461" s="139"/>
      <c r="G461" s="97">
        <f>'Data base'!S38</f>
        <v>1.0388002970251077E-3</v>
      </c>
      <c r="H461" s="208" t="s">
        <v>640</v>
      </c>
      <c r="I461" s="208" t="s">
        <v>1058</v>
      </c>
      <c r="J461" s="208" t="s">
        <v>1057</v>
      </c>
      <c r="K461" s="171" t="s">
        <v>1054</v>
      </c>
      <c r="M461" s="97">
        <f>'Data base'!AB38</f>
        <v>0.3909093481913859</v>
      </c>
      <c r="N461" s="208" t="s">
        <v>640</v>
      </c>
      <c r="O461" s="208" t="s">
        <v>1058</v>
      </c>
      <c r="P461" s="208" t="s">
        <v>1057</v>
      </c>
      <c r="Q461" s="171" t="s">
        <v>1054</v>
      </c>
      <c r="S461" s="97">
        <f>'Data base'!AK38</f>
        <v>0.73199565866713989</v>
      </c>
      <c r="T461" s="208" t="s">
        <v>640</v>
      </c>
      <c r="U461" s="208" t="s">
        <v>1058</v>
      </c>
      <c r="V461" s="171" t="s">
        <v>1055</v>
      </c>
      <c r="W461" s="208" t="s">
        <v>1054</v>
      </c>
      <c r="Y461" s="97">
        <f>'Data base'!AT38</f>
        <v>0.82119469259471434</v>
      </c>
      <c r="Z461" s="208" t="s">
        <v>640</v>
      </c>
      <c r="AA461" s="208" t="s">
        <v>1058</v>
      </c>
      <c r="AB461" s="171" t="s">
        <v>1055</v>
      </c>
      <c r="AC461" s="208" t="s">
        <v>1054</v>
      </c>
      <c r="AE461" s="97">
        <f>'Data base'!BC38</f>
        <v>0.67687779479326193</v>
      </c>
      <c r="AF461" s="208" t="s">
        <v>640</v>
      </c>
      <c r="AG461" s="208" t="s">
        <v>1058</v>
      </c>
      <c r="AH461" s="171" t="s">
        <v>1055</v>
      </c>
      <c r="AI461" s="208" t="s">
        <v>1054</v>
      </c>
      <c r="AK461" s="97">
        <f>'Data base'!BM38</f>
        <v>6.0858047280116372</v>
      </c>
      <c r="AL461" s="171" t="s">
        <v>1046</v>
      </c>
      <c r="AM461" s="208" t="s">
        <v>1058</v>
      </c>
      <c r="AN461" s="208" t="s">
        <v>1057</v>
      </c>
      <c r="AO461" s="208" t="s">
        <v>1054</v>
      </c>
    </row>
    <row r="462" spans="1:41" x14ac:dyDescent="0.3">
      <c r="D462" s="31" t="s">
        <v>433</v>
      </c>
      <c r="E462" s="133" t="s">
        <v>441</v>
      </c>
      <c r="F462" s="139"/>
      <c r="G462" s="127" t="str">
        <f>'Data base'!K38</f>
        <v>(NA)</v>
      </c>
      <c r="H462" s="127" t="s">
        <v>442</v>
      </c>
      <c r="I462" s="127" t="s">
        <v>443</v>
      </c>
      <c r="J462" s="127" t="s">
        <v>444</v>
      </c>
      <c r="K462" s="127" t="s">
        <v>445</v>
      </c>
      <c r="L462" s="30"/>
      <c r="M462" s="172" t="str">
        <f>'Data base'!T38</f>
        <v>VU</v>
      </c>
      <c r="N462" s="127" t="s">
        <v>442</v>
      </c>
      <c r="O462" s="171" t="s">
        <v>443</v>
      </c>
      <c r="P462" s="127" t="s">
        <v>444</v>
      </c>
      <c r="Q462" s="127" t="s">
        <v>445</v>
      </c>
      <c r="R462" s="30"/>
      <c r="S462" s="127" t="str">
        <f>'Data base'!AC38</f>
        <v>NT</v>
      </c>
      <c r="T462" s="127" t="s">
        <v>442</v>
      </c>
      <c r="U462" s="127" t="s">
        <v>443</v>
      </c>
      <c r="V462" s="138" t="s">
        <v>444</v>
      </c>
      <c r="W462" s="127" t="s">
        <v>445</v>
      </c>
      <c r="X462" s="30"/>
      <c r="Y462" s="208">
        <f>'Data base'!AL38</f>
        <v>3</v>
      </c>
      <c r="Z462" s="167" t="s">
        <v>442</v>
      </c>
      <c r="AA462" s="171" t="s">
        <v>443</v>
      </c>
      <c r="AB462" s="167" t="s">
        <v>444</v>
      </c>
      <c r="AC462" s="167" t="s">
        <v>445</v>
      </c>
      <c r="AD462" s="30"/>
      <c r="AE462" s="208" t="str">
        <f>'Data base'!AU38</f>
        <v>3 ( R )</v>
      </c>
      <c r="AF462" s="167" t="s">
        <v>442</v>
      </c>
      <c r="AG462" s="171" t="s">
        <v>443</v>
      </c>
      <c r="AH462" s="167" t="s">
        <v>444</v>
      </c>
      <c r="AI462" s="167" t="s">
        <v>445</v>
      </c>
      <c r="AJ462" s="30"/>
      <c r="AK462" s="208" t="str">
        <f>'Data base'!BD38</f>
        <v>-</v>
      </c>
      <c r="AL462" s="167" t="s">
        <v>442</v>
      </c>
      <c r="AM462" s="167" t="s">
        <v>443</v>
      </c>
      <c r="AN462" s="167" t="s">
        <v>444</v>
      </c>
      <c r="AO462" s="171" t="s">
        <v>445</v>
      </c>
    </row>
    <row r="463" spans="1:41" x14ac:dyDescent="0.3">
      <c r="D463" s="264" t="s">
        <v>434</v>
      </c>
      <c r="E463" s="30" t="s">
        <v>384</v>
      </c>
      <c r="F463" s="139"/>
      <c r="G463" s="59" t="str">
        <f>'Data base'!P38</f>
        <v>+ (100 - 1,000)</v>
      </c>
      <c r="H463" s="127" t="s">
        <v>389</v>
      </c>
      <c r="I463" s="127" t="s">
        <v>404</v>
      </c>
      <c r="J463" s="127" t="s">
        <v>287</v>
      </c>
      <c r="K463" s="138" t="s">
        <v>318</v>
      </c>
      <c r="L463" s="30"/>
      <c r="M463" s="218">
        <f>'Data base'!Y38</f>
        <v>0</v>
      </c>
      <c r="N463" s="127" t="s">
        <v>389</v>
      </c>
      <c r="O463" s="127" t="s">
        <v>404</v>
      </c>
      <c r="P463" s="171" t="s">
        <v>287</v>
      </c>
      <c r="Q463" s="127" t="s">
        <v>318</v>
      </c>
      <c r="R463" s="30"/>
      <c r="S463" s="127" t="str">
        <f>'Data base'!AH38</f>
        <v xml:space="preserve"> - (42 - 49)</v>
      </c>
      <c r="T463" s="127" t="s">
        <v>389</v>
      </c>
      <c r="U463" s="138" t="s">
        <v>404</v>
      </c>
      <c r="V463" s="127" t="s">
        <v>287</v>
      </c>
      <c r="W463" s="127" t="s">
        <v>318</v>
      </c>
      <c r="X463" s="30"/>
      <c r="Y463" s="99">
        <f>'Data base'!AQ38</f>
        <v>0</v>
      </c>
      <c r="Z463" s="167" t="s">
        <v>389</v>
      </c>
      <c r="AA463" s="167" t="s">
        <v>404</v>
      </c>
      <c r="AB463" s="171" t="s">
        <v>287</v>
      </c>
      <c r="AC463" s="167" t="s">
        <v>318</v>
      </c>
      <c r="AD463" s="30"/>
      <c r="AE463" s="208" t="str">
        <f>'Data base'!AZ38</f>
        <v xml:space="preserve"> + (10 - 30)</v>
      </c>
      <c r="AF463" s="167" t="s">
        <v>389</v>
      </c>
      <c r="AG463" s="167" t="s">
        <v>404</v>
      </c>
      <c r="AH463" s="167" t="s">
        <v>287</v>
      </c>
      <c r="AI463" s="171" t="s">
        <v>318</v>
      </c>
      <c r="AJ463" s="30"/>
      <c r="AK463" s="99" t="str">
        <f>'Data base'!BJ38</f>
        <v xml:space="preserve"> - (10 - 40)</v>
      </c>
      <c r="AL463" s="171" t="s">
        <v>389</v>
      </c>
      <c r="AM463" s="167" t="s">
        <v>404</v>
      </c>
      <c r="AN463" s="167" t="s">
        <v>287</v>
      </c>
      <c r="AO463" s="167" t="s">
        <v>318</v>
      </c>
    </row>
    <row r="464" spans="1:41" x14ac:dyDescent="0.3">
      <c r="D464" s="264"/>
      <c r="E464" s="30" t="s">
        <v>383</v>
      </c>
      <c r="F464" s="139"/>
      <c r="G464" s="59" t="str">
        <f>'Data base'!O38</f>
        <v>+ (100 - 1,000)</v>
      </c>
      <c r="H464" s="134"/>
      <c r="I464" s="127" t="s">
        <v>389</v>
      </c>
      <c r="J464" s="127" t="s">
        <v>287</v>
      </c>
      <c r="K464" s="138" t="s">
        <v>318</v>
      </c>
      <c r="L464" s="30"/>
      <c r="M464" s="218">
        <f>'Data base'!X38</f>
        <v>0</v>
      </c>
      <c r="N464" s="134"/>
      <c r="O464" s="127" t="s">
        <v>389</v>
      </c>
      <c r="P464" s="171" t="s">
        <v>287</v>
      </c>
      <c r="Q464" s="127" t="s">
        <v>318</v>
      </c>
      <c r="R464" s="30"/>
      <c r="S464" s="127" t="str">
        <f>'Data base'!AG38</f>
        <v xml:space="preserve">F </v>
      </c>
      <c r="T464" s="134"/>
      <c r="U464" s="124" t="s">
        <v>389</v>
      </c>
      <c r="V464" s="124" t="s">
        <v>287</v>
      </c>
      <c r="W464" s="124" t="s">
        <v>318</v>
      </c>
      <c r="X464" s="30"/>
      <c r="Y464" s="99" t="str">
        <f>'Data base'!AP38</f>
        <v xml:space="preserve">x </v>
      </c>
      <c r="Z464" s="169"/>
      <c r="AA464" s="167" t="s">
        <v>389</v>
      </c>
      <c r="AB464" s="167" t="s">
        <v>287</v>
      </c>
      <c r="AC464" s="167" t="s">
        <v>318</v>
      </c>
      <c r="AD464" s="30"/>
      <c r="AE464" s="208">
        <f>'Data base'!AY38</f>
        <v>0</v>
      </c>
      <c r="AF464" s="169"/>
      <c r="AG464" s="167" t="s">
        <v>389</v>
      </c>
      <c r="AH464" s="171" t="s">
        <v>287</v>
      </c>
      <c r="AI464" s="167" t="s">
        <v>318</v>
      </c>
      <c r="AJ464" s="30"/>
      <c r="AK464" s="99" t="str">
        <f>'Data base'!BI38</f>
        <v xml:space="preserve">F </v>
      </c>
      <c r="AL464" s="169"/>
      <c r="AM464" s="144" t="s">
        <v>389</v>
      </c>
      <c r="AN464" s="144" t="s">
        <v>287</v>
      </c>
      <c r="AO464" s="144" t="s">
        <v>318</v>
      </c>
    </row>
    <row r="465" spans="1:48" x14ac:dyDescent="0.3">
      <c r="D465" s="30" t="s">
        <v>436</v>
      </c>
      <c r="E465" s="30"/>
      <c r="F465" s="139"/>
      <c r="G465" s="97">
        <f>'Data base'!N38</f>
        <v>13.333333333333334</v>
      </c>
      <c r="H465" s="171" t="s">
        <v>1040</v>
      </c>
      <c r="I465" s="127" t="s">
        <v>449</v>
      </c>
      <c r="J465" s="127" t="s">
        <v>450</v>
      </c>
      <c r="K465" s="127" t="s">
        <v>493</v>
      </c>
      <c r="L465" s="30"/>
      <c r="M465" s="217">
        <f>'Data base'!W38</f>
        <v>0.2</v>
      </c>
      <c r="N465" s="127" t="s">
        <v>448</v>
      </c>
      <c r="O465" s="171" t="s">
        <v>1049</v>
      </c>
      <c r="P465" s="127" t="s">
        <v>450</v>
      </c>
      <c r="Q465" s="127" t="s">
        <v>493</v>
      </c>
      <c r="R465" s="30"/>
      <c r="S465" s="98">
        <f>'Data base'!AF38</f>
        <v>0.21428571428571427</v>
      </c>
      <c r="T465" s="127" t="s">
        <v>448</v>
      </c>
      <c r="U465" s="171" t="s">
        <v>1049</v>
      </c>
      <c r="V465" s="127" t="s">
        <v>450</v>
      </c>
      <c r="W465" s="127" t="s">
        <v>493</v>
      </c>
      <c r="X465" s="30"/>
      <c r="Y465" s="98">
        <f>'Data base'!AO38</f>
        <v>0.5714285714285714</v>
      </c>
      <c r="Z465" s="167" t="s">
        <v>448</v>
      </c>
      <c r="AA465" s="171" t="s">
        <v>1049</v>
      </c>
      <c r="AB465" s="167" t="s">
        <v>450</v>
      </c>
      <c r="AC465" s="167" t="s">
        <v>493</v>
      </c>
      <c r="AD465" s="30"/>
      <c r="AE465" s="96">
        <f>'Data base'!AX38</f>
        <v>0.12</v>
      </c>
      <c r="AF465" s="167" t="s">
        <v>448</v>
      </c>
      <c r="AG465" s="171" t="s">
        <v>1049</v>
      </c>
      <c r="AH465" s="167" t="s">
        <v>450</v>
      </c>
      <c r="AI465" s="167" t="s">
        <v>493</v>
      </c>
      <c r="AJ465" s="30"/>
      <c r="AK465" s="96">
        <f>'Data base'!BH38</f>
        <v>2.3529411764705882E-2</v>
      </c>
      <c r="AL465" s="167" t="s">
        <v>448</v>
      </c>
      <c r="AM465" s="167" t="s">
        <v>449</v>
      </c>
      <c r="AN465" s="171" t="s">
        <v>1050</v>
      </c>
      <c r="AO465" s="167" t="s">
        <v>493</v>
      </c>
    </row>
    <row r="466" spans="1:48" x14ac:dyDescent="0.3">
      <c r="D466" s="30" t="s">
        <v>437</v>
      </c>
      <c r="E466" s="30"/>
      <c r="F466" s="140" t="str">
        <f>'Data base'!E38</f>
        <v>&lt;3.3</v>
      </c>
      <c r="G466" s="127" t="str">
        <f>$F466</f>
        <v>&lt;3.3</v>
      </c>
      <c r="H466" s="127" t="s">
        <v>451</v>
      </c>
      <c r="I466" s="127" t="s">
        <v>452</v>
      </c>
      <c r="J466" s="135" t="s">
        <v>453</v>
      </c>
      <c r="K466" s="138" t="s">
        <v>370</v>
      </c>
      <c r="L466" s="30"/>
      <c r="M466" s="172" t="str">
        <f>$F466</f>
        <v>&lt;3.3</v>
      </c>
      <c r="N466" s="127" t="s">
        <v>451</v>
      </c>
      <c r="O466" s="127" t="s">
        <v>452</v>
      </c>
      <c r="P466" s="135" t="s">
        <v>453</v>
      </c>
      <c r="Q466" s="171" t="s">
        <v>370</v>
      </c>
      <c r="R466" s="30"/>
      <c r="S466" s="127" t="str">
        <f>$F466</f>
        <v>&lt;3.3</v>
      </c>
      <c r="T466" s="127" t="s">
        <v>451</v>
      </c>
      <c r="U466" s="127" t="s">
        <v>452</v>
      </c>
      <c r="V466" s="135" t="s">
        <v>453</v>
      </c>
      <c r="W466" s="138" t="s">
        <v>370</v>
      </c>
      <c r="X466" s="30"/>
      <c r="Y466" s="208" t="str">
        <f>$F466</f>
        <v>&lt;3.3</v>
      </c>
      <c r="Z466" s="167" t="s">
        <v>451</v>
      </c>
      <c r="AA466" s="167" t="s">
        <v>452</v>
      </c>
      <c r="AB466" s="170" t="s">
        <v>453</v>
      </c>
      <c r="AC466" s="171" t="s">
        <v>370</v>
      </c>
      <c r="AD466" s="30"/>
      <c r="AE466" s="208" t="str">
        <f>$F466</f>
        <v>&lt;3.3</v>
      </c>
      <c r="AF466" s="167" t="s">
        <v>451</v>
      </c>
      <c r="AG466" s="167" t="s">
        <v>452</v>
      </c>
      <c r="AH466" s="170" t="s">
        <v>453</v>
      </c>
      <c r="AI466" s="171" t="s">
        <v>370</v>
      </c>
      <c r="AJ466" s="30"/>
      <c r="AK466" s="208" t="str">
        <f>$F466</f>
        <v>&lt;3.3</v>
      </c>
      <c r="AL466" s="167" t="s">
        <v>451</v>
      </c>
      <c r="AM466" s="167" t="s">
        <v>452</v>
      </c>
      <c r="AN466" s="170" t="s">
        <v>453</v>
      </c>
      <c r="AO466" s="171" t="s">
        <v>370</v>
      </c>
    </row>
    <row r="467" spans="1:48" x14ac:dyDescent="0.3">
      <c r="D467" s="30" t="s">
        <v>561</v>
      </c>
      <c r="E467" s="30"/>
      <c r="F467" s="139"/>
      <c r="G467" s="127">
        <f>'Data base'!L38</f>
        <v>3</v>
      </c>
      <c r="H467" s="127"/>
      <c r="I467" s="127"/>
      <c r="J467" s="135"/>
      <c r="K467" s="127"/>
      <c r="L467" s="194"/>
      <c r="M467" s="299">
        <f>'Data base'!U38</f>
        <v>200</v>
      </c>
      <c r="N467" s="299"/>
      <c r="O467" s="299"/>
      <c r="P467" s="365"/>
      <c r="Q467" s="299"/>
      <c r="R467" s="300"/>
      <c r="S467" s="299">
        <f>'Data base'!AD38</f>
        <v>1400</v>
      </c>
      <c r="T467" s="299"/>
      <c r="U467" s="299"/>
      <c r="V467" s="365"/>
      <c r="W467" s="299"/>
      <c r="X467" s="300"/>
      <c r="Y467" s="299">
        <f>'Data base'!AM38</f>
        <v>105</v>
      </c>
      <c r="Z467" s="300"/>
      <c r="AA467" s="300"/>
      <c r="AB467" s="300"/>
      <c r="AC467" s="300"/>
      <c r="AD467" s="300"/>
      <c r="AE467" s="299">
        <f>'Data base'!AV38</f>
        <v>500</v>
      </c>
      <c r="AF467" s="300"/>
      <c r="AG467" s="300"/>
      <c r="AH467" s="300"/>
      <c r="AI467" s="300"/>
      <c r="AJ467" s="300"/>
      <c r="AK467" s="299">
        <f>'Data base'!BF38</f>
        <v>17000</v>
      </c>
      <c r="AL467" s="300"/>
      <c r="AM467" s="300"/>
      <c r="AN467" s="300"/>
      <c r="AO467" s="300"/>
      <c r="AP467" s="300"/>
    </row>
    <row r="468" spans="1:48" x14ac:dyDescent="0.3">
      <c r="D468" s="30" t="s">
        <v>1039</v>
      </c>
      <c r="E468" s="30"/>
      <c r="F468" s="139"/>
      <c r="G468" s="125" t="str">
        <f>Protection!E38</f>
        <v>Breeding</v>
      </c>
      <c r="H468" s="30"/>
      <c r="I468" s="30"/>
      <c r="J468" s="30"/>
      <c r="K468" s="30"/>
      <c r="L468" s="30"/>
      <c r="M468" s="172">
        <f>Protection!F38</f>
        <v>0</v>
      </c>
      <c r="N468" s="30"/>
      <c r="O468" s="30"/>
      <c r="P468" s="30"/>
      <c r="Q468" s="30"/>
      <c r="R468" s="30"/>
      <c r="S468" s="225">
        <f>Protection!G38</f>
        <v>0</v>
      </c>
      <c r="T468" s="30"/>
      <c r="U468" s="30"/>
      <c r="V468" s="30"/>
      <c r="W468" s="30"/>
      <c r="X468" s="30"/>
      <c r="Y468" s="229" t="str">
        <f>Protection!H38</f>
        <v>All year (if micro-res.)</v>
      </c>
      <c r="Z468" s="30"/>
      <c r="AA468" s="30"/>
      <c r="AB468" s="30"/>
      <c r="AC468" s="30"/>
      <c r="AD468" s="30"/>
      <c r="AE468" s="208">
        <f>Protection!I38</f>
        <v>0</v>
      </c>
      <c r="AF468" s="30"/>
      <c r="AG468" s="30"/>
      <c r="AH468" s="30"/>
      <c r="AI468" s="30"/>
      <c r="AJ468" s="30"/>
      <c r="AK468" s="208" t="str">
        <f>Protection!J38</f>
        <v>Yes</v>
      </c>
      <c r="AL468" s="30"/>
      <c r="AM468" s="30"/>
      <c r="AN468" s="30"/>
      <c r="AO468" s="30"/>
    </row>
    <row r="469" spans="1:48" x14ac:dyDescent="0.3">
      <c r="D469" s="30" t="s">
        <v>1038</v>
      </c>
      <c r="E469" s="30"/>
      <c r="F469" s="139"/>
      <c r="G469" s="125" t="str">
        <f>Protection!K38</f>
        <v>none</v>
      </c>
      <c r="H469" s="30"/>
      <c r="I469" s="30"/>
      <c r="J469" s="30"/>
      <c r="K469" s="30"/>
      <c r="L469" s="30"/>
      <c r="M469" s="172">
        <f>Protection!L38</f>
        <v>0</v>
      </c>
      <c r="N469" s="30"/>
      <c r="O469" s="30"/>
      <c r="P469" s="30"/>
      <c r="Q469" s="30"/>
      <c r="R469" s="30"/>
      <c r="S469" s="30" t="str">
        <f>Protection!M38</f>
        <v>none</v>
      </c>
      <c r="T469" s="30"/>
      <c r="U469" s="30"/>
      <c r="V469" s="30"/>
      <c r="W469" s="30"/>
      <c r="X469" s="30"/>
      <c r="Y469" s="229" t="str">
        <f>Protection!N38</f>
        <v>Microreserve</v>
      </c>
      <c r="Z469" s="30"/>
      <c r="AA469" s="30"/>
      <c r="AB469" s="30"/>
      <c r="AC469" s="30"/>
      <c r="AD469" s="30"/>
      <c r="AE469" s="208">
        <f>Protection!O38</f>
        <v>0</v>
      </c>
      <c r="AF469" s="30"/>
      <c r="AG469" s="30"/>
      <c r="AH469" s="30"/>
      <c r="AI469" s="30"/>
      <c r="AJ469" s="30"/>
      <c r="AK469" s="225">
        <f>Protection!P38</f>
        <v>100</v>
      </c>
      <c r="AL469" s="30"/>
      <c r="AM469" s="30"/>
      <c r="AN469" s="30"/>
      <c r="AO469" s="30"/>
    </row>
    <row r="471" spans="1:48" x14ac:dyDescent="0.3">
      <c r="A471" s="194">
        <v>39</v>
      </c>
      <c r="B471" s="39" t="str">
        <f>'Data base'!C39</f>
        <v>Caprimulgus europaeus</v>
      </c>
      <c r="C471" s="29" t="str">
        <f>'Data base'!D39</f>
        <v>European Nightjar</v>
      </c>
      <c r="D471" s="65" t="s">
        <v>438</v>
      </c>
      <c r="E471" s="65"/>
      <c r="F471" s="131"/>
      <c r="H471" s="131" t="s">
        <v>439</v>
      </c>
      <c r="I471" s="131" t="s">
        <v>381</v>
      </c>
      <c r="J471" s="131" t="s">
        <v>861</v>
      </c>
      <c r="K471" s="131" t="s">
        <v>860</v>
      </c>
      <c r="L471" s="30"/>
      <c r="N471" s="131" t="s">
        <v>439</v>
      </c>
      <c r="O471" s="131" t="s">
        <v>381</v>
      </c>
      <c r="P471" s="131" t="s">
        <v>861</v>
      </c>
      <c r="Q471" s="131" t="s">
        <v>860</v>
      </c>
      <c r="R471" s="30"/>
      <c r="S471" s="30"/>
      <c r="T471" s="131" t="s">
        <v>439</v>
      </c>
      <c r="U471" s="131" t="s">
        <v>381</v>
      </c>
      <c r="V471" s="131" t="s">
        <v>861</v>
      </c>
      <c r="W471" s="131" t="s">
        <v>860</v>
      </c>
      <c r="X471" s="30"/>
      <c r="Y471" s="30"/>
      <c r="Z471" s="131" t="s">
        <v>439</v>
      </c>
      <c r="AA471" s="131" t="s">
        <v>381</v>
      </c>
      <c r="AB471" s="131" t="s">
        <v>861</v>
      </c>
      <c r="AC471" s="131" t="s">
        <v>860</v>
      </c>
      <c r="AD471" s="30"/>
      <c r="AE471" s="30"/>
      <c r="AF471" s="131" t="s">
        <v>439</v>
      </c>
      <c r="AG471" s="131" t="s">
        <v>381</v>
      </c>
      <c r="AH471" s="131" t="s">
        <v>861</v>
      </c>
      <c r="AI471" s="131" t="s">
        <v>860</v>
      </c>
      <c r="AJ471" s="30"/>
      <c r="AK471" s="30"/>
      <c r="AL471" s="131" t="s">
        <v>439</v>
      </c>
      <c r="AM471" s="131" t="s">
        <v>381</v>
      </c>
      <c r="AN471" s="131" t="s">
        <v>861</v>
      </c>
      <c r="AO471" s="131" t="s">
        <v>860</v>
      </c>
    </row>
    <row r="472" spans="1:48" x14ac:dyDescent="0.3">
      <c r="D472" s="130" t="s">
        <v>432</v>
      </c>
      <c r="E472" s="130"/>
      <c r="F472" s="141">
        <f>'Data base'!G39</f>
        <v>3</v>
      </c>
      <c r="G472" s="127">
        <f>$F472</f>
        <v>3</v>
      </c>
      <c r="H472" s="132">
        <v>1</v>
      </c>
      <c r="I472" s="132">
        <v>2</v>
      </c>
      <c r="J472" s="142">
        <v>3</v>
      </c>
      <c r="K472" s="132" t="s">
        <v>440</v>
      </c>
      <c r="L472" s="30"/>
      <c r="M472" s="140">
        <f>$F472</f>
        <v>3</v>
      </c>
      <c r="N472" s="132">
        <v>1</v>
      </c>
      <c r="O472" s="132">
        <v>2</v>
      </c>
      <c r="P472" s="173">
        <v>3</v>
      </c>
      <c r="Q472" s="132" t="s">
        <v>440</v>
      </c>
      <c r="R472" s="30"/>
      <c r="S472" s="127">
        <f>$F472</f>
        <v>3</v>
      </c>
      <c r="T472" s="132">
        <v>1</v>
      </c>
      <c r="U472" s="132">
        <v>2</v>
      </c>
      <c r="V472" s="142">
        <v>3</v>
      </c>
      <c r="W472" s="132" t="s">
        <v>440</v>
      </c>
      <c r="X472" s="30"/>
      <c r="Y472" s="172">
        <f>$F472</f>
        <v>3</v>
      </c>
      <c r="Z472" s="168">
        <v>1</v>
      </c>
      <c r="AA472" s="168">
        <v>2</v>
      </c>
      <c r="AB472" s="173">
        <v>3</v>
      </c>
      <c r="AC472" s="168" t="s">
        <v>440</v>
      </c>
      <c r="AD472" s="30"/>
      <c r="AE472" s="172">
        <f>$F472</f>
        <v>3</v>
      </c>
      <c r="AF472" s="168">
        <v>1</v>
      </c>
      <c r="AG472" s="168">
        <v>2</v>
      </c>
      <c r="AH472" s="173">
        <v>3</v>
      </c>
      <c r="AI472" s="168" t="s">
        <v>440</v>
      </c>
      <c r="AJ472" s="30"/>
      <c r="AK472" s="172">
        <f>$F472</f>
        <v>3</v>
      </c>
      <c r="AL472" s="168">
        <v>1</v>
      </c>
      <c r="AM472" s="168">
        <v>2</v>
      </c>
      <c r="AN472" s="173">
        <v>3</v>
      </c>
      <c r="AO472" s="168" t="s">
        <v>440</v>
      </c>
    </row>
    <row r="473" spans="1:48" x14ac:dyDescent="0.3">
      <c r="D473" s="31" t="s">
        <v>435</v>
      </c>
      <c r="E473" s="30"/>
      <c r="F473" s="140" t="str">
        <f>'Data base'!J39</f>
        <v>x</v>
      </c>
      <c r="G473" s="127" t="str">
        <f>$F473</f>
        <v>x</v>
      </c>
      <c r="H473" s="127" t="s">
        <v>389</v>
      </c>
      <c r="I473" s="127" t="s">
        <v>404</v>
      </c>
      <c r="J473" s="138" t="s">
        <v>446</v>
      </c>
      <c r="K473" s="127" t="s">
        <v>447</v>
      </c>
      <c r="L473" s="30"/>
      <c r="M473" s="140" t="str">
        <f>$F473</f>
        <v>x</v>
      </c>
      <c r="N473" s="171" t="s">
        <v>389</v>
      </c>
      <c r="O473" s="127" t="s">
        <v>404</v>
      </c>
      <c r="P473" s="127" t="s">
        <v>446</v>
      </c>
      <c r="Q473" s="127" t="s">
        <v>447</v>
      </c>
      <c r="R473" s="30"/>
      <c r="S473" s="127" t="str">
        <f>$F473</f>
        <v>x</v>
      </c>
      <c r="T473" s="127" t="s">
        <v>389</v>
      </c>
      <c r="U473" s="127" t="s">
        <v>404</v>
      </c>
      <c r="V473" s="138" t="s">
        <v>446</v>
      </c>
      <c r="W473" s="127" t="s">
        <v>447</v>
      </c>
      <c r="X473" s="30"/>
      <c r="Y473" s="172" t="str">
        <f>$F473</f>
        <v>x</v>
      </c>
      <c r="Z473" s="167" t="s">
        <v>389</v>
      </c>
      <c r="AA473" s="167" t="s">
        <v>404</v>
      </c>
      <c r="AB473" s="171" t="s">
        <v>446</v>
      </c>
      <c r="AC473" s="167" t="s">
        <v>447</v>
      </c>
      <c r="AD473" s="30"/>
      <c r="AE473" s="172" t="str">
        <f>$F473</f>
        <v>x</v>
      </c>
      <c r="AF473" s="167" t="s">
        <v>389</v>
      </c>
      <c r="AG473" s="167" t="s">
        <v>404</v>
      </c>
      <c r="AH473" s="171" t="s">
        <v>446</v>
      </c>
      <c r="AI473" s="167" t="s">
        <v>447</v>
      </c>
      <c r="AJ473" s="30"/>
      <c r="AK473" s="172" t="str">
        <f>$F473</f>
        <v>x</v>
      </c>
      <c r="AL473" s="167" t="s">
        <v>389</v>
      </c>
      <c r="AM473" s="167" t="s">
        <v>404</v>
      </c>
      <c r="AN473" s="167" t="s">
        <v>446</v>
      </c>
      <c r="AO473" s="167" t="s">
        <v>447</v>
      </c>
    </row>
    <row r="474" spans="1:48" s="194" customFormat="1" x14ac:dyDescent="0.3">
      <c r="B474" s="3"/>
      <c r="D474" s="31" t="s">
        <v>601</v>
      </c>
      <c r="F474" s="139"/>
      <c r="G474" s="97">
        <f>'Data base'!S39</f>
        <v>0.41552011881004314</v>
      </c>
      <c r="H474" s="208" t="s">
        <v>640</v>
      </c>
      <c r="I474" s="208" t="s">
        <v>1058</v>
      </c>
      <c r="J474" s="258" t="s">
        <v>1056</v>
      </c>
      <c r="K474" s="171" t="s">
        <v>1054</v>
      </c>
      <c r="M474" s="97">
        <f>'Data base'!AB39</f>
        <v>8.1113689749712581</v>
      </c>
      <c r="N474" s="171" t="s">
        <v>1046</v>
      </c>
      <c r="O474" s="208" t="s">
        <v>1058</v>
      </c>
      <c r="P474" s="208" t="s">
        <v>1057</v>
      </c>
      <c r="Q474" s="208" t="s">
        <v>1054</v>
      </c>
      <c r="S474" s="97">
        <f>'Data base'!AK39</f>
        <v>0.28756972304780498</v>
      </c>
      <c r="T474" s="208" t="s">
        <v>640</v>
      </c>
      <c r="U474" s="208" t="s">
        <v>1058</v>
      </c>
      <c r="V474" s="208" t="s">
        <v>1057</v>
      </c>
      <c r="W474" s="171" t="s">
        <v>1054</v>
      </c>
      <c r="Y474" s="97">
        <f>'Data base'!AT39</f>
        <v>8.8962758364427383</v>
      </c>
      <c r="Z474" s="171" t="s">
        <v>1046</v>
      </c>
      <c r="AA474" s="208" t="s">
        <v>1058</v>
      </c>
      <c r="AB474" s="208" t="s">
        <v>1057</v>
      </c>
      <c r="AC474" s="208" t="s">
        <v>1054</v>
      </c>
      <c r="AE474" s="97">
        <f>'Data base'!BC39</f>
        <v>1.8952578254211332</v>
      </c>
      <c r="AF474" s="208" t="s">
        <v>640</v>
      </c>
      <c r="AG474" s="171" t="s">
        <v>1059</v>
      </c>
      <c r="AH474" s="208" t="s">
        <v>1057</v>
      </c>
      <c r="AI474" s="208" t="s">
        <v>1054</v>
      </c>
      <c r="AK474" s="97">
        <f>'Data base'!BM39</f>
        <v>0.42208000532983936</v>
      </c>
      <c r="AL474" s="208" t="s">
        <v>640</v>
      </c>
      <c r="AM474" s="208" t="s">
        <v>1058</v>
      </c>
      <c r="AN474" s="258" t="s">
        <v>1056</v>
      </c>
      <c r="AO474" s="171" t="s">
        <v>1054</v>
      </c>
    </row>
    <row r="475" spans="1:48" x14ac:dyDescent="0.3">
      <c r="D475" s="31" t="s">
        <v>433</v>
      </c>
      <c r="E475" s="133" t="s">
        <v>441</v>
      </c>
      <c r="F475" s="139"/>
      <c r="G475" s="127" t="str">
        <f>'Data base'!K39</f>
        <v>LC</v>
      </c>
      <c r="H475" s="127" t="s">
        <v>442</v>
      </c>
      <c r="I475" s="127" t="s">
        <v>443</v>
      </c>
      <c r="J475" s="127" t="s">
        <v>444</v>
      </c>
      <c r="K475" s="138" t="s">
        <v>445</v>
      </c>
      <c r="L475" s="30"/>
      <c r="M475" s="172" t="str">
        <f>'Data base'!T39</f>
        <v>LC</v>
      </c>
      <c r="N475" s="127" t="s">
        <v>442</v>
      </c>
      <c r="O475" s="127" t="s">
        <v>443</v>
      </c>
      <c r="P475" s="127" t="s">
        <v>444</v>
      </c>
      <c r="Q475" s="171" t="s">
        <v>445</v>
      </c>
      <c r="R475" s="30"/>
      <c r="S475" s="127" t="str">
        <f>'Data base'!AC39</f>
        <v>-</v>
      </c>
      <c r="T475" s="127" t="s">
        <v>442</v>
      </c>
      <c r="U475" s="127" t="s">
        <v>443</v>
      </c>
      <c r="V475" s="127" t="s">
        <v>444</v>
      </c>
      <c r="W475" s="138" t="s">
        <v>445</v>
      </c>
      <c r="X475" s="30"/>
      <c r="Y475" s="208">
        <f>'Data base'!AL39</f>
        <v>4</v>
      </c>
      <c r="Z475" s="167" t="s">
        <v>442</v>
      </c>
      <c r="AA475" s="167" t="s">
        <v>443</v>
      </c>
      <c r="AB475" s="171" t="s">
        <v>444</v>
      </c>
      <c r="AC475" s="167" t="s">
        <v>445</v>
      </c>
      <c r="AD475" s="30"/>
      <c r="AE475" s="208" t="str">
        <f>'Data base'!AU39</f>
        <v>-</v>
      </c>
      <c r="AF475" s="167" t="s">
        <v>442</v>
      </c>
      <c r="AG475" s="167" t="s">
        <v>443</v>
      </c>
      <c r="AH475" s="167" t="s">
        <v>444</v>
      </c>
      <c r="AI475" s="171" t="s">
        <v>445</v>
      </c>
      <c r="AJ475" s="30"/>
      <c r="AK475" s="208" t="str">
        <f>'Data base'!BD39</f>
        <v>-</v>
      </c>
      <c r="AL475" s="167" t="s">
        <v>442</v>
      </c>
      <c r="AM475" s="167" t="s">
        <v>443</v>
      </c>
      <c r="AN475" s="167" t="s">
        <v>444</v>
      </c>
      <c r="AO475" s="171" t="s">
        <v>445</v>
      </c>
    </row>
    <row r="476" spans="1:48" x14ac:dyDescent="0.3">
      <c r="D476" s="264" t="s">
        <v>434</v>
      </c>
      <c r="E476" s="30" t="s">
        <v>384</v>
      </c>
      <c r="F476" s="139"/>
      <c r="G476" s="99">
        <f>'Data base'!P39</f>
        <v>0</v>
      </c>
      <c r="H476" s="127" t="s">
        <v>389</v>
      </c>
      <c r="I476" s="127" t="s">
        <v>404</v>
      </c>
      <c r="J476" s="138" t="s">
        <v>287</v>
      </c>
      <c r="K476" s="127" t="s">
        <v>318</v>
      </c>
      <c r="L476" s="30"/>
      <c r="M476" s="218" t="str">
        <f>'Data base'!Y39</f>
        <v>- (20 - 50)</v>
      </c>
      <c r="N476" s="171" t="s">
        <v>389</v>
      </c>
      <c r="O476" s="127" t="s">
        <v>404</v>
      </c>
      <c r="P476" s="127" t="s">
        <v>287</v>
      </c>
      <c r="Q476" s="127" t="s">
        <v>318</v>
      </c>
      <c r="R476" s="30"/>
      <c r="S476" s="127" t="str">
        <f>'Data base'!AH39</f>
        <v xml:space="preserve"> + (72 - 139)</v>
      </c>
      <c r="T476" s="127" t="s">
        <v>389</v>
      </c>
      <c r="U476" s="127" t="s">
        <v>404</v>
      </c>
      <c r="V476" s="127" t="s">
        <v>287</v>
      </c>
      <c r="W476" s="138" t="s">
        <v>318</v>
      </c>
      <c r="X476" s="30"/>
      <c r="Y476" s="221" t="str">
        <f>'Data base'!AQ39</f>
        <v xml:space="preserve"> + (220 - 933)</v>
      </c>
      <c r="Z476" s="167" t="s">
        <v>389</v>
      </c>
      <c r="AA476" s="167" t="s">
        <v>404</v>
      </c>
      <c r="AB476" s="167" t="s">
        <v>287</v>
      </c>
      <c r="AC476" s="171" t="s">
        <v>318</v>
      </c>
      <c r="AD476" s="30"/>
      <c r="AE476" s="208">
        <f>'Data base'!AZ39</f>
        <v>0</v>
      </c>
      <c r="AF476" s="167" t="s">
        <v>389</v>
      </c>
      <c r="AG476" s="167" t="s">
        <v>404</v>
      </c>
      <c r="AH476" s="171" t="s">
        <v>287</v>
      </c>
      <c r="AI476" s="167" t="s">
        <v>318</v>
      </c>
      <c r="AJ476" s="30"/>
      <c r="AK476" s="99" t="str">
        <f>'Data base'!BJ39</f>
        <v xml:space="preserve"> + (50 - 150)</v>
      </c>
      <c r="AL476" s="167" t="s">
        <v>389</v>
      </c>
      <c r="AM476" s="167" t="s">
        <v>404</v>
      </c>
      <c r="AN476" s="167" t="s">
        <v>287</v>
      </c>
      <c r="AO476" s="171" t="s">
        <v>318</v>
      </c>
    </row>
    <row r="477" spans="1:48" x14ac:dyDescent="0.3">
      <c r="D477" s="264"/>
      <c r="E477" s="30" t="s">
        <v>383</v>
      </c>
      <c r="F477" s="139"/>
      <c r="G477" s="99">
        <f>'Data base'!O39</f>
        <v>0</v>
      </c>
      <c r="H477" s="134"/>
      <c r="I477" s="127" t="s">
        <v>389</v>
      </c>
      <c r="J477" s="138" t="s">
        <v>287</v>
      </c>
      <c r="K477" s="127" t="s">
        <v>318</v>
      </c>
      <c r="L477" s="30"/>
      <c r="M477" s="218" t="str">
        <f>'Data base'!X39</f>
        <v>- (20 - 50)</v>
      </c>
      <c r="N477" s="134"/>
      <c r="O477" s="171" t="s">
        <v>389</v>
      </c>
      <c r="P477" s="127" t="s">
        <v>287</v>
      </c>
      <c r="Q477" s="127" t="s">
        <v>318</v>
      </c>
      <c r="R477" s="30"/>
      <c r="S477" s="127" t="str">
        <f>'Data base'!AG39</f>
        <v>+ (43 - 75)</v>
      </c>
      <c r="T477" s="134"/>
      <c r="U477" s="127" t="s">
        <v>389</v>
      </c>
      <c r="V477" s="127" t="s">
        <v>287</v>
      </c>
      <c r="W477" s="138" t="s">
        <v>318</v>
      </c>
      <c r="X477" s="30"/>
      <c r="Y477" s="99" t="str">
        <f>'Data base'!AP39</f>
        <v xml:space="preserve">x </v>
      </c>
      <c r="Z477" s="169"/>
      <c r="AA477" s="167" t="s">
        <v>389</v>
      </c>
      <c r="AB477" s="167" t="s">
        <v>287</v>
      </c>
      <c r="AC477" s="167" t="s">
        <v>318</v>
      </c>
      <c r="AD477" s="30"/>
      <c r="AE477" s="208">
        <f>'Data base'!AY39</f>
        <v>0</v>
      </c>
      <c r="AF477" s="169"/>
      <c r="AG477" s="167" t="s">
        <v>389</v>
      </c>
      <c r="AH477" s="171" t="s">
        <v>287</v>
      </c>
      <c r="AI477" s="167" t="s">
        <v>318</v>
      </c>
      <c r="AJ477" s="30"/>
      <c r="AK477" s="99" t="str">
        <f>'Data base'!BI39</f>
        <v xml:space="preserve"> + (25 - 75)</v>
      </c>
      <c r="AL477" s="169"/>
      <c r="AM477" s="167" t="s">
        <v>389</v>
      </c>
      <c r="AN477" s="167" t="s">
        <v>287</v>
      </c>
      <c r="AO477" s="171" t="s">
        <v>318</v>
      </c>
    </row>
    <row r="478" spans="1:48" x14ac:dyDescent="0.3">
      <c r="D478" s="30" t="s">
        <v>436</v>
      </c>
      <c r="E478" s="30"/>
      <c r="F478" s="139"/>
      <c r="G478" s="97">
        <f>'Data base'!N39</f>
        <v>0.08</v>
      </c>
      <c r="H478" s="127" t="s">
        <v>448</v>
      </c>
      <c r="I478" s="127" t="s">
        <v>449</v>
      </c>
      <c r="J478" s="171" t="s">
        <v>1050</v>
      </c>
      <c r="K478" s="127" t="s">
        <v>493</v>
      </c>
      <c r="L478" s="30"/>
      <c r="M478" s="217">
        <f>'Data base'!W39</f>
        <v>4.0000000000000001E-3</v>
      </c>
      <c r="N478" s="127" t="s">
        <v>448</v>
      </c>
      <c r="O478" s="127" t="s">
        <v>449</v>
      </c>
      <c r="P478" s="127" t="s">
        <v>450</v>
      </c>
      <c r="Q478" s="171" t="s">
        <v>493</v>
      </c>
      <c r="R478" s="30"/>
      <c r="S478" s="97">
        <f>'Data base'!AF39</f>
        <v>0.1</v>
      </c>
      <c r="T478" s="127" t="s">
        <v>448</v>
      </c>
      <c r="U478" s="138" t="s">
        <v>543</v>
      </c>
      <c r="V478" s="30" t="s">
        <v>491</v>
      </c>
      <c r="W478" s="127" t="s">
        <v>493</v>
      </c>
      <c r="X478" s="30"/>
      <c r="Y478" s="96">
        <f>'Data base'!AO39</f>
        <v>3.7499999999999999E-3</v>
      </c>
      <c r="Z478" s="167" t="s">
        <v>448</v>
      </c>
      <c r="AA478" s="167" t="s">
        <v>449</v>
      </c>
      <c r="AB478" s="167" t="s">
        <v>450</v>
      </c>
      <c r="AC478" s="171" t="s">
        <v>493</v>
      </c>
      <c r="AD478" s="30"/>
      <c r="AE478" s="96">
        <f>'Data base'!AX39</f>
        <v>1.4999999999999999E-2</v>
      </c>
      <c r="AF478" s="167" t="s">
        <v>448</v>
      </c>
      <c r="AG478" s="167" t="s">
        <v>449</v>
      </c>
      <c r="AH478" s="171" t="s">
        <v>1050</v>
      </c>
      <c r="AI478" s="167" t="s">
        <v>493</v>
      </c>
      <c r="AJ478" s="30"/>
      <c r="AK478" s="96">
        <f>'Data base'!BH39</f>
        <v>6.6666666666666666E-2</v>
      </c>
      <c r="AL478" s="167" t="s">
        <v>448</v>
      </c>
      <c r="AM478" s="167" t="s">
        <v>449</v>
      </c>
      <c r="AN478" s="171" t="s">
        <v>1050</v>
      </c>
      <c r="AO478" s="167" t="s">
        <v>493</v>
      </c>
    </row>
    <row r="479" spans="1:48" x14ac:dyDescent="0.3">
      <c r="D479" s="30" t="s">
        <v>437</v>
      </c>
      <c r="E479" s="30"/>
      <c r="F479" s="140">
        <f>'Data base'!E39</f>
        <v>4</v>
      </c>
      <c r="G479" s="127">
        <f>$F479</f>
        <v>4</v>
      </c>
      <c r="H479" s="127" t="s">
        <v>451</v>
      </c>
      <c r="I479" s="127" t="s">
        <v>452</v>
      </c>
      <c r="J479" s="171" t="s">
        <v>1051</v>
      </c>
      <c r="K479" s="127" t="s">
        <v>370</v>
      </c>
      <c r="L479" s="30"/>
      <c r="M479" s="172">
        <f>$F479</f>
        <v>4</v>
      </c>
      <c r="N479" s="127" t="s">
        <v>451</v>
      </c>
      <c r="O479" s="127" t="s">
        <v>452</v>
      </c>
      <c r="P479" s="171" t="s">
        <v>1051</v>
      </c>
      <c r="Q479" s="127" t="s">
        <v>370</v>
      </c>
      <c r="R479" s="30"/>
      <c r="S479" s="127">
        <f>$F479</f>
        <v>4</v>
      </c>
      <c r="T479" s="127" t="s">
        <v>451</v>
      </c>
      <c r="U479" s="127" t="s">
        <v>452</v>
      </c>
      <c r="V479" s="171" t="s">
        <v>1051</v>
      </c>
      <c r="W479" s="127" t="s">
        <v>370</v>
      </c>
      <c r="X479" s="30"/>
      <c r="Y479" s="208">
        <f>$F479</f>
        <v>4</v>
      </c>
      <c r="Z479" s="167" t="s">
        <v>451</v>
      </c>
      <c r="AA479" s="167" t="s">
        <v>452</v>
      </c>
      <c r="AB479" s="171" t="s">
        <v>1051</v>
      </c>
      <c r="AC479" s="167" t="s">
        <v>370</v>
      </c>
      <c r="AD479" s="30"/>
      <c r="AE479" s="208">
        <f>$F479</f>
        <v>4</v>
      </c>
      <c r="AF479" s="167" t="s">
        <v>451</v>
      </c>
      <c r="AG479" s="167" t="s">
        <v>452</v>
      </c>
      <c r="AH479" s="171" t="s">
        <v>1051</v>
      </c>
      <c r="AI479" s="167" t="s">
        <v>370</v>
      </c>
      <c r="AJ479" s="30"/>
      <c r="AK479" s="208">
        <f>$F479</f>
        <v>4</v>
      </c>
      <c r="AL479" s="167" t="s">
        <v>451</v>
      </c>
      <c r="AM479" s="167" t="s">
        <v>452</v>
      </c>
      <c r="AN479" s="171" t="s">
        <v>1051</v>
      </c>
      <c r="AO479" s="167" t="s">
        <v>370</v>
      </c>
    </row>
    <row r="480" spans="1:48" x14ac:dyDescent="0.3">
      <c r="D480" s="30" t="s">
        <v>561</v>
      </c>
      <c r="E480" s="30"/>
      <c r="F480" s="139"/>
      <c r="G480" s="127">
        <f>'Data base'!L39</f>
        <v>500</v>
      </c>
      <c r="H480" s="127"/>
      <c r="I480" s="127"/>
      <c r="J480" s="135"/>
      <c r="K480" s="127"/>
      <c r="L480" s="194"/>
      <c r="M480" s="299">
        <f>'Data base'!U39</f>
        <v>10000</v>
      </c>
      <c r="N480" s="299"/>
      <c r="O480" s="299"/>
      <c r="P480" s="365"/>
      <c r="Q480" s="299"/>
      <c r="R480" s="300"/>
      <c r="S480" s="299">
        <f>'Data base'!AD39</f>
        <v>3000</v>
      </c>
      <c r="T480" s="299"/>
      <c r="U480" s="299"/>
      <c r="V480" s="365"/>
      <c r="W480" s="299"/>
      <c r="X480" s="300"/>
      <c r="Y480" s="299">
        <f>'Data base'!AM39</f>
        <v>16000</v>
      </c>
      <c r="Z480" s="300"/>
      <c r="AA480" s="300"/>
      <c r="AB480" s="300"/>
      <c r="AC480" s="300"/>
      <c r="AD480" s="300"/>
      <c r="AE480" s="299">
        <f>'Data base'!AV39</f>
        <v>4000</v>
      </c>
      <c r="AF480" s="300"/>
      <c r="AG480" s="300"/>
      <c r="AH480" s="300"/>
      <c r="AI480" s="300"/>
      <c r="AJ480" s="300"/>
      <c r="AK480" s="299">
        <f>'Data base'!BF39</f>
        <v>6000</v>
      </c>
      <c r="AL480" s="300"/>
      <c r="AM480" s="300"/>
      <c r="AN480" s="300"/>
      <c r="AO480" s="300"/>
      <c r="AP480" s="300"/>
      <c r="AQ480" s="300"/>
      <c r="AR480" s="300"/>
      <c r="AS480" s="300"/>
      <c r="AT480" s="300"/>
      <c r="AU480" s="300"/>
      <c r="AV480" s="300"/>
    </row>
    <row r="481" spans="1:41" x14ac:dyDescent="0.3">
      <c r="D481" s="30" t="s">
        <v>1039</v>
      </c>
      <c r="E481" s="30"/>
      <c r="F481" s="139"/>
      <c r="G481" s="125" t="str">
        <f>Protection!E39</f>
        <v>none - except deliberate destruction of, or damage to, their nests and eggs or removal of their nests</v>
      </c>
      <c r="H481" s="30"/>
      <c r="I481" s="30"/>
      <c r="J481" s="30"/>
      <c r="K481" s="30"/>
      <c r="L481" s="30"/>
      <c r="M481" s="172">
        <f>Protection!F39</f>
        <v>0</v>
      </c>
      <c r="N481" s="30"/>
      <c r="O481" s="30"/>
      <c r="P481" s="30"/>
      <c r="Q481" s="30"/>
      <c r="R481" s="30"/>
      <c r="S481" s="30">
        <f>Protection!G39</f>
        <v>0</v>
      </c>
      <c r="T481" s="30"/>
      <c r="U481" s="30"/>
      <c r="V481" s="30"/>
      <c r="W481" s="30"/>
      <c r="X481" s="30"/>
      <c r="Y481" s="208">
        <f>Protection!H39</f>
        <v>0</v>
      </c>
      <c r="Z481" s="30"/>
      <c r="AA481" s="30"/>
      <c r="AB481" s="30"/>
      <c r="AC481" s="30"/>
      <c r="AD481" s="30"/>
      <c r="AE481" s="208">
        <f>Protection!I39</f>
        <v>0</v>
      </c>
      <c r="AF481" s="30"/>
      <c r="AG481" s="30"/>
      <c r="AH481" s="30"/>
      <c r="AI481" s="30"/>
      <c r="AJ481" s="30"/>
      <c r="AK481" s="208">
        <f>Protection!J39</f>
        <v>0</v>
      </c>
      <c r="AL481" s="30"/>
      <c r="AM481" s="30"/>
      <c r="AN481" s="30"/>
      <c r="AO481" s="30"/>
    </row>
    <row r="482" spans="1:41" x14ac:dyDescent="0.3">
      <c r="D482" s="30" t="s">
        <v>1038</v>
      </c>
      <c r="E482" s="30"/>
      <c r="F482" s="139"/>
      <c r="G482" s="125" t="str">
        <f>Protection!K39</f>
        <v>none</v>
      </c>
      <c r="H482" s="30"/>
      <c r="I482" s="30"/>
      <c r="J482" s="30"/>
      <c r="K482" s="30"/>
      <c r="L482" s="30"/>
      <c r="M482" s="172">
        <f>Protection!L39</f>
        <v>0</v>
      </c>
      <c r="N482" s="30"/>
      <c r="O482" s="30"/>
      <c r="P482" s="30"/>
      <c r="Q482" s="30"/>
      <c r="R482" s="30"/>
      <c r="S482" s="30" t="str">
        <f>Protection!M39</f>
        <v>none</v>
      </c>
      <c r="T482" s="30"/>
      <c r="U482" s="30"/>
      <c r="V482" s="30"/>
      <c r="W482" s="30"/>
      <c r="X482" s="30"/>
      <c r="Y482" s="208">
        <f>Protection!N39</f>
        <v>0</v>
      </c>
      <c r="Z482" s="30"/>
      <c r="AA482" s="30"/>
      <c r="AB482" s="30"/>
      <c r="AC482" s="30"/>
      <c r="AD482" s="30"/>
      <c r="AE482" s="208">
        <f>Protection!O39</f>
        <v>0</v>
      </c>
      <c r="AF482" s="30"/>
      <c r="AG482" s="30"/>
      <c r="AH482" s="30"/>
      <c r="AI482" s="30"/>
      <c r="AJ482" s="30"/>
      <c r="AK482" s="225" t="str">
        <f>Protection!P39</f>
        <v>-</v>
      </c>
      <c r="AL482" s="30"/>
      <c r="AM482" s="30"/>
      <c r="AN482" s="30"/>
      <c r="AO482" s="30"/>
    </row>
    <row r="484" spans="1:41" x14ac:dyDescent="0.3">
      <c r="A484" s="194">
        <v>40</v>
      </c>
      <c r="B484" s="39" t="str">
        <f>'Data base'!C40</f>
        <v>Apus apus</v>
      </c>
      <c r="C484" s="29" t="str">
        <f>'Data base'!D40</f>
        <v>Common Swift</v>
      </c>
      <c r="D484" s="65" t="s">
        <v>438</v>
      </c>
      <c r="E484" s="65"/>
      <c r="F484" s="131"/>
      <c r="H484" s="131" t="s">
        <v>439</v>
      </c>
      <c r="I484" s="131" t="s">
        <v>381</v>
      </c>
      <c r="J484" s="131" t="s">
        <v>861</v>
      </c>
      <c r="K484" s="131" t="s">
        <v>860</v>
      </c>
      <c r="L484" s="30"/>
      <c r="N484" s="131" t="s">
        <v>439</v>
      </c>
      <c r="O484" s="131" t="s">
        <v>381</v>
      </c>
      <c r="P484" s="131" t="s">
        <v>861</v>
      </c>
      <c r="Q484" s="131" t="s">
        <v>860</v>
      </c>
      <c r="R484" s="30"/>
      <c r="S484" s="30"/>
      <c r="T484" s="131" t="s">
        <v>439</v>
      </c>
      <c r="U484" s="131" t="s">
        <v>381</v>
      </c>
      <c r="V484" s="131" t="s">
        <v>861</v>
      </c>
      <c r="W484" s="131" t="s">
        <v>860</v>
      </c>
      <c r="X484" s="30"/>
      <c r="Y484" s="30"/>
      <c r="Z484" s="131" t="s">
        <v>439</v>
      </c>
      <c r="AA484" s="131" t="s">
        <v>381</v>
      </c>
      <c r="AB484" s="131" t="s">
        <v>861</v>
      </c>
      <c r="AC484" s="131" t="s">
        <v>860</v>
      </c>
      <c r="AD484" s="30"/>
      <c r="AE484" s="30"/>
      <c r="AF484" s="131" t="s">
        <v>439</v>
      </c>
      <c r="AG484" s="131" t="s">
        <v>381</v>
      </c>
      <c r="AH484" s="131" t="s">
        <v>861</v>
      </c>
      <c r="AI484" s="131" t="s">
        <v>860</v>
      </c>
      <c r="AJ484" s="30"/>
      <c r="AK484" s="30"/>
      <c r="AL484" s="131" t="s">
        <v>439</v>
      </c>
      <c r="AM484" s="131" t="s">
        <v>381</v>
      </c>
      <c r="AN484" s="131" t="s">
        <v>861</v>
      </c>
      <c r="AO484" s="131" t="s">
        <v>860</v>
      </c>
    </row>
    <row r="485" spans="1:41" x14ac:dyDescent="0.3">
      <c r="D485" s="130" t="s">
        <v>432</v>
      </c>
      <c r="E485" s="130"/>
      <c r="F485" s="141">
        <f>'Data base'!G40</f>
        <v>3</v>
      </c>
      <c r="G485" s="127">
        <f>$F485</f>
        <v>3</v>
      </c>
      <c r="H485" s="132">
        <v>1</v>
      </c>
      <c r="I485" s="132">
        <v>2</v>
      </c>
      <c r="J485" s="142">
        <v>3</v>
      </c>
      <c r="K485" s="132" t="s">
        <v>440</v>
      </c>
      <c r="L485" s="30"/>
      <c r="M485" s="140">
        <f>$F485</f>
        <v>3</v>
      </c>
      <c r="N485" s="132">
        <v>1</v>
      </c>
      <c r="O485" s="132">
        <v>2</v>
      </c>
      <c r="P485" s="173">
        <v>3</v>
      </c>
      <c r="Q485" s="132" t="s">
        <v>440</v>
      </c>
      <c r="R485" s="30"/>
      <c r="S485" s="127">
        <f>$F485</f>
        <v>3</v>
      </c>
      <c r="T485" s="132">
        <v>1</v>
      </c>
      <c r="U485" s="132">
        <v>2</v>
      </c>
      <c r="V485" s="142">
        <v>3</v>
      </c>
      <c r="W485" s="132" t="s">
        <v>440</v>
      </c>
      <c r="X485" s="30"/>
      <c r="Y485" s="172">
        <f>$F485</f>
        <v>3</v>
      </c>
      <c r="Z485" s="168">
        <v>1</v>
      </c>
      <c r="AA485" s="168">
        <v>2</v>
      </c>
      <c r="AB485" s="173">
        <v>3</v>
      </c>
      <c r="AC485" s="168" t="s">
        <v>440</v>
      </c>
      <c r="AD485" s="30"/>
      <c r="AE485" s="172">
        <f>$F485</f>
        <v>3</v>
      </c>
      <c r="AF485" s="168">
        <v>1</v>
      </c>
      <c r="AG485" s="168">
        <v>2</v>
      </c>
      <c r="AH485" s="173">
        <v>3</v>
      </c>
      <c r="AI485" s="168" t="s">
        <v>440</v>
      </c>
      <c r="AJ485" s="30"/>
      <c r="AK485" s="172">
        <f>$F485</f>
        <v>3</v>
      </c>
      <c r="AL485" s="168">
        <v>1</v>
      </c>
      <c r="AM485" s="168">
        <v>2</v>
      </c>
      <c r="AN485" s="173">
        <v>3</v>
      </c>
      <c r="AO485" s="168" t="s">
        <v>440</v>
      </c>
    </row>
    <row r="486" spans="1:41" x14ac:dyDescent="0.3">
      <c r="D486" s="31" t="s">
        <v>435</v>
      </c>
      <c r="E486" s="30"/>
      <c r="F486" s="140">
        <f>'Data base'!J40</f>
        <v>0</v>
      </c>
      <c r="G486" s="127">
        <f>$F486</f>
        <v>0</v>
      </c>
      <c r="H486" s="127" t="s">
        <v>389</v>
      </c>
      <c r="I486" s="127" t="s">
        <v>404</v>
      </c>
      <c r="J486" s="127" t="s">
        <v>446</v>
      </c>
      <c r="K486" s="171" t="s">
        <v>447</v>
      </c>
      <c r="L486" s="30"/>
      <c r="M486" s="140">
        <f>$F486</f>
        <v>0</v>
      </c>
      <c r="N486" s="127" t="s">
        <v>389</v>
      </c>
      <c r="O486" s="127" t="s">
        <v>404</v>
      </c>
      <c r="P486" s="127" t="s">
        <v>446</v>
      </c>
      <c r="Q486" s="171" t="s">
        <v>447</v>
      </c>
      <c r="R486" s="30"/>
      <c r="S486" s="127">
        <f>$F486</f>
        <v>0</v>
      </c>
      <c r="T486" s="127" t="s">
        <v>389</v>
      </c>
      <c r="U486" s="127" t="s">
        <v>404</v>
      </c>
      <c r="V486" s="127" t="s">
        <v>446</v>
      </c>
      <c r="W486" s="138" t="s">
        <v>447</v>
      </c>
      <c r="X486" s="30"/>
      <c r="Y486" s="172">
        <f>$F486</f>
        <v>0</v>
      </c>
      <c r="Z486" s="167" t="s">
        <v>389</v>
      </c>
      <c r="AA486" s="167" t="s">
        <v>404</v>
      </c>
      <c r="AB486" s="167" t="s">
        <v>446</v>
      </c>
      <c r="AC486" s="171" t="s">
        <v>447</v>
      </c>
      <c r="AD486" s="30"/>
      <c r="AE486" s="172">
        <f>$F486</f>
        <v>0</v>
      </c>
      <c r="AF486" s="167" t="s">
        <v>389</v>
      </c>
      <c r="AG486" s="167" t="s">
        <v>404</v>
      </c>
      <c r="AH486" s="167" t="s">
        <v>446</v>
      </c>
      <c r="AI486" s="171" t="s">
        <v>447</v>
      </c>
      <c r="AJ486" s="30"/>
      <c r="AK486" s="172">
        <f>$F486</f>
        <v>0</v>
      </c>
      <c r="AL486" s="167" t="s">
        <v>389</v>
      </c>
      <c r="AM486" s="167" t="s">
        <v>404</v>
      </c>
      <c r="AN486" s="167" t="s">
        <v>446</v>
      </c>
      <c r="AO486" s="171" t="s">
        <v>447</v>
      </c>
    </row>
    <row r="487" spans="1:41" s="194" customFormat="1" x14ac:dyDescent="0.3">
      <c r="B487" s="3"/>
      <c r="D487" s="31" t="s">
        <v>601</v>
      </c>
      <c r="F487" s="139"/>
      <c r="G487" s="97">
        <f>'Data base'!S40</f>
        <v>0.10388002970251078</v>
      </c>
      <c r="H487" s="208" t="s">
        <v>640</v>
      </c>
      <c r="I487" s="208" t="s">
        <v>1058</v>
      </c>
      <c r="J487" s="208" t="s">
        <v>1057</v>
      </c>
      <c r="K487" s="171" t="s">
        <v>1054</v>
      </c>
      <c r="M487" s="97">
        <f>'Data base'!AB40</f>
        <v>0.48863668523923232</v>
      </c>
      <c r="N487" s="208" t="s">
        <v>640</v>
      </c>
      <c r="O487" s="208" t="s">
        <v>1058</v>
      </c>
      <c r="P487" s="171" t="s">
        <v>1055</v>
      </c>
      <c r="Q487" s="208" t="s">
        <v>1054</v>
      </c>
      <c r="S487" s="97">
        <f>'Data base'!AK40</f>
        <v>1.3071351047627499E-2</v>
      </c>
      <c r="T487" s="208" t="s">
        <v>640</v>
      </c>
      <c r="U487" s="208" t="s">
        <v>1058</v>
      </c>
      <c r="V487" s="208" t="s">
        <v>1057</v>
      </c>
      <c r="W487" s="171" t="s">
        <v>1054</v>
      </c>
      <c r="Y487" s="97">
        <f>'Data base'!AT40</f>
        <v>0.41059734629735717</v>
      </c>
      <c r="Z487" s="208" t="s">
        <v>640</v>
      </c>
      <c r="AA487" s="208" t="s">
        <v>1058</v>
      </c>
      <c r="AB487" s="258" t="s">
        <v>1056</v>
      </c>
      <c r="AC487" s="171" t="s">
        <v>1054</v>
      </c>
      <c r="AE487" s="97">
        <f>'Data base'!BC40</f>
        <v>0.27075111791730477</v>
      </c>
      <c r="AF487" s="208" t="s">
        <v>640</v>
      </c>
      <c r="AG487" s="208" t="s">
        <v>1058</v>
      </c>
      <c r="AH487" s="208" t="s">
        <v>1057</v>
      </c>
      <c r="AI487" s="171" t="s">
        <v>1054</v>
      </c>
      <c r="AK487" s="97">
        <f>'Data base'!BM40</f>
        <v>0.15705302523900999</v>
      </c>
      <c r="AL487" s="208" t="s">
        <v>640</v>
      </c>
      <c r="AM487" s="208" t="s">
        <v>1058</v>
      </c>
      <c r="AN487" s="208" t="s">
        <v>1057</v>
      </c>
      <c r="AO487" s="171" t="s">
        <v>1054</v>
      </c>
    </row>
    <row r="488" spans="1:41" x14ac:dyDescent="0.3">
      <c r="D488" s="31" t="s">
        <v>433</v>
      </c>
      <c r="E488" s="133" t="s">
        <v>441</v>
      </c>
      <c r="F488" s="139"/>
      <c r="G488" s="127" t="str">
        <f>'Data base'!K40</f>
        <v>LC</v>
      </c>
      <c r="H488" s="127" t="s">
        <v>442</v>
      </c>
      <c r="I488" s="127" t="s">
        <v>443</v>
      </c>
      <c r="J488" s="127" t="s">
        <v>444</v>
      </c>
      <c r="K488" s="138" t="s">
        <v>445</v>
      </c>
      <c r="L488" s="30"/>
      <c r="M488" s="172" t="str">
        <f>'Data base'!T40</f>
        <v>LC</v>
      </c>
      <c r="N488" s="127" t="s">
        <v>442</v>
      </c>
      <c r="O488" s="127" t="s">
        <v>443</v>
      </c>
      <c r="P488" s="127" t="s">
        <v>444</v>
      </c>
      <c r="Q488" s="171" t="s">
        <v>445</v>
      </c>
      <c r="R488" s="30"/>
      <c r="S488" s="127" t="str">
        <f>'Data base'!AC40</f>
        <v>VU</v>
      </c>
      <c r="T488" s="127" t="s">
        <v>442</v>
      </c>
      <c r="U488" s="138" t="s">
        <v>443</v>
      </c>
      <c r="V488" s="127" t="s">
        <v>444</v>
      </c>
      <c r="W488" s="127" t="s">
        <v>445</v>
      </c>
      <c r="X488" s="30"/>
      <c r="Y488" s="208" t="str">
        <f>'Data base'!AL40</f>
        <v>-</v>
      </c>
      <c r="Z488" s="167" t="s">
        <v>442</v>
      </c>
      <c r="AA488" s="167" t="s">
        <v>443</v>
      </c>
      <c r="AB488" s="167" t="s">
        <v>444</v>
      </c>
      <c r="AC488" s="171" t="s">
        <v>445</v>
      </c>
      <c r="AD488" s="30"/>
      <c r="AE488" s="208" t="str">
        <f>'Data base'!AU40</f>
        <v>-</v>
      </c>
      <c r="AF488" s="167" t="s">
        <v>442</v>
      </c>
      <c r="AG488" s="167" t="s">
        <v>443</v>
      </c>
      <c r="AH488" s="167" t="s">
        <v>444</v>
      </c>
      <c r="AI488" s="171" t="s">
        <v>445</v>
      </c>
      <c r="AJ488" s="30"/>
      <c r="AK488" s="208" t="str">
        <f>'Data base'!BD40</f>
        <v>VU</v>
      </c>
      <c r="AL488" s="167" t="s">
        <v>442</v>
      </c>
      <c r="AM488" s="171" t="s">
        <v>443</v>
      </c>
      <c r="AN488" s="167" t="s">
        <v>444</v>
      </c>
      <c r="AO488" s="167" t="s">
        <v>445</v>
      </c>
    </row>
    <row r="489" spans="1:41" x14ac:dyDescent="0.3">
      <c r="D489" s="264" t="s">
        <v>434</v>
      </c>
      <c r="E489" s="30" t="s">
        <v>384</v>
      </c>
      <c r="F489" s="139"/>
      <c r="G489" s="127" t="str">
        <f>'Data base'!P40</f>
        <v>- (20 - 33)</v>
      </c>
      <c r="H489" s="171" t="s">
        <v>389</v>
      </c>
      <c r="I489" s="127" t="s">
        <v>404</v>
      </c>
      <c r="J489" s="127" t="s">
        <v>287</v>
      </c>
      <c r="K489" s="127" t="s">
        <v>318</v>
      </c>
      <c r="L489" s="30"/>
      <c r="M489" s="218">
        <f>'Data base'!Y40</f>
        <v>0</v>
      </c>
      <c r="N489" s="127" t="s">
        <v>389</v>
      </c>
      <c r="O489" s="127" t="s">
        <v>404</v>
      </c>
      <c r="P489" s="171" t="s">
        <v>287</v>
      </c>
      <c r="Q489" s="127" t="s">
        <v>318</v>
      </c>
      <c r="R489" s="30"/>
      <c r="S489" s="127" t="str">
        <f>'Data base'!AH40</f>
        <v xml:space="preserve"> - (38 - 62)</v>
      </c>
      <c r="T489" s="127" t="s">
        <v>389</v>
      </c>
      <c r="U489" s="171" t="s">
        <v>404</v>
      </c>
      <c r="V489" s="127" t="s">
        <v>287</v>
      </c>
      <c r="W489" s="127" t="s">
        <v>318</v>
      </c>
      <c r="X489" s="30"/>
      <c r="Y489" s="99">
        <f>'Data base'!AQ40</f>
        <v>0</v>
      </c>
      <c r="Z489" s="167" t="s">
        <v>389</v>
      </c>
      <c r="AA489" s="167" t="s">
        <v>404</v>
      </c>
      <c r="AB489" s="171" t="s">
        <v>287</v>
      </c>
      <c r="AC489" s="167" t="s">
        <v>318</v>
      </c>
      <c r="AD489" s="30"/>
      <c r="AE489" s="208">
        <f>'Data base'!AZ40</f>
        <v>0</v>
      </c>
      <c r="AF489" s="167" t="s">
        <v>389</v>
      </c>
      <c r="AG489" s="167" t="s">
        <v>404</v>
      </c>
      <c r="AH489" s="171" t="s">
        <v>287</v>
      </c>
      <c r="AI489" s="167" t="s">
        <v>318</v>
      </c>
      <c r="AJ489" s="30"/>
      <c r="AK489" s="99" t="str">
        <f>'Data base'!BJ40</f>
        <v xml:space="preserve"> - (43 - 60)</v>
      </c>
      <c r="AL489" s="171" t="s">
        <v>389</v>
      </c>
      <c r="AM489" s="167" t="s">
        <v>404</v>
      </c>
      <c r="AN489" s="167" t="s">
        <v>287</v>
      </c>
      <c r="AO489" s="167" t="s">
        <v>318</v>
      </c>
    </row>
    <row r="490" spans="1:41" x14ac:dyDescent="0.3">
      <c r="D490" s="264"/>
      <c r="E490" s="30" t="s">
        <v>383</v>
      </c>
      <c r="F490" s="139"/>
      <c r="G490" s="127" t="str">
        <f>'Data base'!O40</f>
        <v>- (20 - 33)</v>
      </c>
      <c r="H490" s="134"/>
      <c r="I490" s="171" t="s">
        <v>389</v>
      </c>
      <c r="J490" s="127" t="s">
        <v>287</v>
      </c>
      <c r="K490" s="127" t="s">
        <v>318</v>
      </c>
      <c r="L490" s="30"/>
      <c r="M490" s="218">
        <f>'Data base'!X40</f>
        <v>0</v>
      </c>
      <c r="N490" s="134"/>
      <c r="O490" s="127" t="s">
        <v>389</v>
      </c>
      <c r="P490" s="171" t="s">
        <v>287</v>
      </c>
      <c r="Q490" s="127" t="s">
        <v>318</v>
      </c>
      <c r="R490" s="30"/>
      <c r="S490" s="127">
        <f>'Data base'!AG40</f>
        <v>0</v>
      </c>
      <c r="T490" s="134"/>
      <c r="U490" s="127" t="s">
        <v>389</v>
      </c>
      <c r="V490" s="171" t="s">
        <v>287</v>
      </c>
      <c r="W490" s="127" t="s">
        <v>318</v>
      </c>
      <c r="X490" s="30"/>
      <c r="Y490" s="99" t="str">
        <f>'Data base'!AP40</f>
        <v>F</v>
      </c>
      <c r="Z490" s="169"/>
      <c r="AA490" s="144" t="s">
        <v>389</v>
      </c>
      <c r="AB490" s="144" t="s">
        <v>287</v>
      </c>
      <c r="AC490" s="144" t="s">
        <v>318</v>
      </c>
      <c r="AD490" s="30"/>
      <c r="AE490" s="208">
        <f>'Data base'!AY40</f>
        <v>0</v>
      </c>
      <c r="AF490" s="169"/>
      <c r="AG490" s="167" t="s">
        <v>389</v>
      </c>
      <c r="AH490" s="171" t="s">
        <v>287</v>
      </c>
      <c r="AI490" s="167" t="s">
        <v>318</v>
      </c>
      <c r="AJ490" s="30"/>
      <c r="AK490" s="99" t="str">
        <f>'Data base'!BI40</f>
        <v xml:space="preserve"> - (23 - 39)</v>
      </c>
      <c r="AL490" s="169"/>
      <c r="AM490" s="171" t="s">
        <v>389</v>
      </c>
      <c r="AN490" s="167" t="s">
        <v>287</v>
      </c>
      <c r="AO490" s="167" t="s">
        <v>318</v>
      </c>
    </row>
    <row r="491" spans="1:41" x14ac:dyDescent="0.3">
      <c r="D491" s="30" t="s">
        <v>436</v>
      </c>
      <c r="E491" s="30"/>
      <c r="F491" s="139"/>
      <c r="G491" s="96">
        <f>'Data base'!N40</f>
        <v>2.6666666666666666E-3</v>
      </c>
      <c r="H491" s="127" t="s">
        <v>448</v>
      </c>
      <c r="I491" s="127" t="s">
        <v>449</v>
      </c>
      <c r="J491" s="127" t="s">
        <v>450</v>
      </c>
      <c r="K491" s="138" t="s">
        <v>493</v>
      </c>
      <c r="L491" s="30"/>
      <c r="M491" s="217">
        <f>'Data base'!W40</f>
        <v>5.7142857142857147E-4</v>
      </c>
      <c r="N491" s="127" t="s">
        <v>448</v>
      </c>
      <c r="O491" s="127" t="s">
        <v>449</v>
      </c>
      <c r="P491" s="127" t="s">
        <v>450</v>
      </c>
      <c r="Q491" s="171" t="s">
        <v>493</v>
      </c>
      <c r="R491" s="30"/>
      <c r="S491" s="97">
        <f>'Data base'!AF40</f>
        <v>2.1428571428571429E-2</v>
      </c>
      <c r="T491" s="127" t="s">
        <v>448</v>
      </c>
      <c r="U491" s="127" t="s">
        <v>449</v>
      </c>
      <c r="V491" s="171" t="s">
        <v>1050</v>
      </c>
      <c r="W491" s="127" t="s">
        <v>493</v>
      </c>
      <c r="X491" s="30"/>
      <c r="Y491" s="96">
        <f>'Data base'!AO40</f>
        <v>7.537688442211055E-4</v>
      </c>
      <c r="Z491" s="167" t="s">
        <v>448</v>
      </c>
      <c r="AA491" s="167" t="s">
        <v>449</v>
      </c>
      <c r="AB491" s="167" t="s">
        <v>450</v>
      </c>
      <c r="AC491" s="171" t="s">
        <v>493</v>
      </c>
      <c r="AD491" s="30"/>
      <c r="AE491" s="96">
        <f>'Data base'!AX40</f>
        <v>1.1999999999999999E-3</v>
      </c>
      <c r="AF491" s="167" t="s">
        <v>448</v>
      </c>
      <c r="AG491" s="167" t="s">
        <v>449</v>
      </c>
      <c r="AH491" s="167" t="s">
        <v>450</v>
      </c>
      <c r="AI491" s="171" t="s">
        <v>493</v>
      </c>
      <c r="AJ491" s="30"/>
      <c r="AK491" s="96">
        <f>'Data base'!BH40</f>
        <v>1.834862385321101E-3</v>
      </c>
      <c r="AL491" s="167" t="s">
        <v>448</v>
      </c>
      <c r="AM491" s="167" t="s">
        <v>449</v>
      </c>
      <c r="AN491" s="167" t="s">
        <v>450</v>
      </c>
      <c r="AO491" s="171" t="s">
        <v>493</v>
      </c>
    </row>
    <row r="492" spans="1:41" x14ac:dyDescent="0.3">
      <c r="D492" s="30" t="s">
        <v>437</v>
      </c>
      <c r="E492" s="30"/>
      <c r="F492" s="140">
        <f>'Data base'!E40</f>
        <v>7</v>
      </c>
      <c r="G492" s="127">
        <f>$F492</f>
        <v>7</v>
      </c>
      <c r="H492" s="127" t="s">
        <v>451</v>
      </c>
      <c r="I492" s="171" t="s">
        <v>548</v>
      </c>
      <c r="J492" s="135" t="s">
        <v>453</v>
      </c>
      <c r="K492" s="127" t="s">
        <v>370</v>
      </c>
      <c r="L492" s="30"/>
      <c r="M492" s="172">
        <f>$F492</f>
        <v>7</v>
      </c>
      <c r="N492" s="127" t="s">
        <v>451</v>
      </c>
      <c r="O492" s="171" t="s">
        <v>548</v>
      </c>
      <c r="P492" s="135" t="s">
        <v>453</v>
      </c>
      <c r="Q492" s="127" t="s">
        <v>370</v>
      </c>
      <c r="R492" s="30"/>
      <c r="S492" s="127">
        <f>$F492</f>
        <v>7</v>
      </c>
      <c r="T492" s="127" t="s">
        <v>451</v>
      </c>
      <c r="U492" s="171" t="s">
        <v>548</v>
      </c>
      <c r="V492" s="135" t="s">
        <v>453</v>
      </c>
      <c r="W492" s="127" t="s">
        <v>370</v>
      </c>
      <c r="X492" s="30"/>
      <c r="Y492" s="208">
        <f>$F492</f>
        <v>7</v>
      </c>
      <c r="Z492" s="167" t="s">
        <v>451</v>
      </c>
      <c r="AA492" s="171" t="s">
        <v>548</v>
      </c>
      <c r="AB492" s="170" t="s">
        <v>453</v>
      </c>
      <c r="AC492" s="167" t="s">
        <v>370</v>
      </c>
      <c r="AD492" s="30"/>
      <c r="AE492" s="208">
        <f>$F492</f>
        <v>7</v>
      </c>
      <c r="AF492" s="167" t="s">
        <v>451</v>
      </c>
      <c r="AG492" s="171" t="s">
        <v>548</v>
      </c>
      <c r="AH492" s="170" t="s">
        <v>453</v>
      </c>
      <c r="AI492" s="167" t="s">
        <v>370</v>
      </c>
      <c r="AJ492" s="30"/>
      <c r="AK492" s="208">
        <f>$F492</f>
        <v>7</v>
      </c>
      <c r="AL492" s="167" t="s">
        <v>451</v>
      </c>
      <c r="AM492" s="171" t="s">
        <v>548</v>
      </c>
      <c r="AN492" s="170" t="s">
        <v>453</v>
      </c>
      <c r="AO492" s="167" t="s">
        <v>370</v>
      </c>
    </row>
    <row r="493" spans="1:41" s="300" customFormat="1" x14ac:dyDescent="0.3">
      <c r="B493" s="363"/>
      <c r="D493" s="300" t="s">
        <v>561</v>
      </c>
      <c r="F493" s="364"/>
      <c r="G493" s="299">
        <f>'Data base'!L40</f>
        <v>15000</v>
      </c>
      <c r="H493" s="299"/>
      <c r="I493" s="299"/>
      <c r="J493" s="365"/>
      <c r="K493" s="299"/>
      <c r="M493" s="299">
        <f>'Data base'!U40</f>
        <v>70000</v>
      </c>
      <c r="N493" s="299"/>
      <c r="O493" s="299"/>
      <c r="P493" s="365"/>
      <c r="Q493" s="299"/>
      <c r="S493" s="299">
        <f>'Data base'!AD40</f>
        <v>14000</v>
      </c>
      <c r="T493" s="299"/>
      <c r="U493" s="299"/>
      <c r="V493" s="365"/>
      <c r="W493" s="299"/>
      <c r="Y493" s="299">
        <f>'Data base'!AM40</f>
        <v>79600</v>
      </c>
      <c r="AE493" s="299">
        <f>'Data base'!AV40</f>
        <v>50000</v>
      </c>
      <c r="AK493" s="299">
        <f>'Data base'!BF40</f>
        <v>218000</v>
      </c>
    </row>
    <row r="494" spans="1:41" x14ac:dyDescent="0.3">
      <c r="D494" s="30" t="s">
        <v>1039</v>
      </c>
      <c r="E494" s="30"/>
      <c r="F494" s="139"/>
      <c r="G494" s="125" t="str">
        <f>Protection!E40</f>
        <v>[01.11-31.08]</v>
      </c>
      <c r="H494" s="30"/>
      <c r="I494" s="30"/>
      <c r="J494" s="30"/>
      <c r="K494" s="30"/>
      <c r="L494" s="30"/>
      <c r="M494" s="172">
        <f>Protection!F40</f>
        <v>0</v>
      </c>
      <c r="N494" s="30"/>
      <c r="O494" s="30"/>
      <c r="P494" s="30"/>
      <c r="Q494" s="30"/>
      <c r="R494" s="30"/>
      <c r="S494" s="225">
        <f>Protection!G40</f>
        <v>0</v>
      </c>
      <c r="T494" s="30"/>
      <c r="U494" s="30"/>
      <c r="V494" s="30"/>
      <c r="W494" s="30"/>
      <c r="X494" s="30"/>
      <c r="Y494" s="208">
        <f>Protection!H40</f>
        <v>0</v>
      </c>
      <c r="Z494" s="30"/>
      <c r="AA494" s="30"/>
      <c r="AB494" s="30"/>
      <c r="AC494" s="30"/>
      <c r="AD494" s="30"/>
      <c r="AE494" s="208">
        <f>Protection!I40</f>
        <v>0</v>
      </c>
      <c r="AF494" s="30"/>
      <c r="AG494" s="30"/>
      <c r="AH494" s="30"/>
      <c r="AI494" s="30"/>
      <c r="AJ494" s="30"/>
      <c r="AK494" s="208">
        <f>Protection!J40</f>
        <v>0</v>
      </c>
      <c r="AL494" s="30"/>
      <c r="AM494" s="30"/>
      <c r="AN494" s="30"/>
      <c r="AO494" s="30"/>
    </row>
    <row r="495" spans="1:41" x14ac:dyDescent="0.3">
      <c r="D495" s="30" t="s">
        <v>1038</v>
      </c>
      <c r="E495" s="30"/>
      <c r="F495" s="139"/>
      <c r="G495" s="125" t="str">
        <f>Protection!K40</f>
        <v>none</v>
      </c>
      <c r="H495" s="30"/>
      <c r="I495" s="30"/>
      <c r="J495" s="30"/>
      <c r="K495" s="30"/>
      <c r="L495" s="30"/>
      <c r="M495" s="172">
        <f>Protection!L40</f>
        <v>0</v>
      </c>
      <c r="N495" s="30"/>
      <c r="O495" s="30"/>
      <c r="P495" s="30"/>
      <c r="Q495" s="30"/>
      <c r="R495" s="30"/>
      <c r="S495" s="30" t="str">
        <f>Protection!M40</f>
        <v>none</v>
      </c>
      <c r="T495" s="30"/>
      <c r="U495" s="30"/>
      <c r="V495" s="30"/>
      <c r="W495" s="30"/>
      <c r="X495" s="30"/>
      <c r="Y495" s="208">
        <f>Protection!N40</f>
        <v>0</v>
      </c>
      <c r="Z495" s="30"/>
      <c r="AA495" s="30"/>
      <c r="AB495" s="30"/>
      <c r="AC495" s="30"/>
      <c r="AD495" s="30"/>
      <c r="AE495" s="208">
        <f>Protection!O40</f>
        <v>0</v>
      </c>
      <c r="AF495" s="30"/>
      <c r="AG495" s="30"/>
      <c r="AH495" s="30"/>
      <c r="AI495" s="30"/>
      <c r="AJ495" s="30"/>
      <c r="AK495" s="225" t="str">
        <f>Protection!P40</f>
        <v>-</v>
      </c>
      <c r="AL495" s="30"/>
      <c r="AM495" s="30"/>
      <c r="AN495" s="30"/>
      <c r="AO495" s="30"/>
    </row>
    <row r="497" spans="1:41" x14ac:dyDescent="0.3">
      <c r="A497" s="194">
        <v>41</v>
      </c>
      <c r="B497" s="39" t="str">
        <f>'Data base'!C41</f>
        <v>Alcedo atthis</v>
      </c>
      <c r="C497" s="29" t="str">
        <f>'Data base'!D41</f>
        <v>Common Kingfisher</v>
      </c>
      <c r="D497" s="65" t="s">
        <v>438</v>
      </c>
      <c r="E497" s="65"/>
      <c r="F497" s="131"/>
      <c r="H497" s="131" t="s">
        <v>439</v>
      </c>
      <c r="I497" s="131" t="s">
        <v>381</v>
      </c>
      <c r="J497" s="131" t="s">
        <v>861</v>
      </c>
      <c r="K497" s="131" t="s">
        <v>860</v>
      </c>
      <c r="L497" s="30"/>
      <c r="N497" s="131" t="s">
        <v>439</v>
      </c>
      <c r="O497" s="131" t="s">
        <v>381</v>
      </c>
      <c r="P497" s="131" t="s">
        <v>861</v>
      </c>
      <c r="Q497" s="131" t="s">
        <v>860</v>
      </c>
      <c r="R497" s="30"/>
      <c r="S497" s="30"/>
      <c r="T497" s="131" t="s">
        <v>439</v>
      </c>
      <c r="U497" s="131" t="s">
        <v>381</v>
      </c>
      <c r="V497" s="131" t="s">
        <v>861</v>
      </c>
      <c r="W497" s="131" t="s">
        <v>860</v>
      </c>
      <c r="X497" s="30"/>
      <c r="Y497" s="30"/>
      <c r="Z497" s="131" t="s">
        <v>439</v>
      </c>
      <c r="AA497" s="131" t="s">
        <v>381</v>
      </c>
      <c r="AB497" s="131" t="s">
        <v>861</v>
      </c>
      <c r="AC497" s="131" t="s">
        <v>860</v>
      </c>
      <c r="AD497" s="30"/>
      <c r="AE497" s="30"/>
      <c r="AF497" s="131" t="s">
        <v>439</v>
      </c>
      <c r="AG497" s="131" t="s">
        <v>381</v>
      </c>
      <c r="AH497" s="131" t="s">
        <v>861</v>
      </c>
      <c r="AI497" s="131" t="s">
        <v>860</v>
      </c>
      <c r="AJ497" s="30"/>
      <c r="AK497" s="30"/>
      <c r="AL497" s="131" t="s">
        <v>439</v>
      </c>
      <c r="AM497" s="131" t="s">
        <v>381</v>
      </c>
      <c r="AN497" s="131" t="s">
        <v>861</v>
      </c>
      <c r="AO497" s="131" t="s">
        <v>860</v>
      </c>
    </row>
    <row r="498" spans="1:41" x14ac:dyDescent="0.3">
      <c r="D498" s="130" t="s">
        <v>432</v>
      </c>
      <c r="E498" s="130"/>
      <c r="F498" s="141">
        <f>'Data base'!G41</f>
        <v>3</v>
      </c>
      <c r="G498" s="127">
        <f>$F498</f>
        <v>3</v>
      </c>
      <c r="H498" s="132">
        <v>1</v>
      </c>
      <c r="I498" s="132">
        <v>2</v>
      </c>
      <c r="J498" s="142">
        <v>3</v>
      </c>
      <c r="K498" s="132" t="s">
        <v>440</v>
      </c>
      <c r="L498" s="30"/>
      <c r="M498" s="140">
        <f>$F498</f>
        <v>3</v>
      </c>
      <c r="N498" s="132">
        <v>1</v>
      </c>
      <c r="O498" s="132">
        <v>2</v>
      </c>
      <c r="P498" s="173">
        <v>3</v>
      </c>
      <c r="Q498" s="132" t="s">
        <v>440</v>
      </c>
      <c r="R498" s="30"/>
      <c r="S498" s="127">
        <f>$F498</f>
        <v>3</v>
      </c>
      <c r="T498" s="132">
        <v>1</v>
      </c>
      <c r="U498" s="132">
        <v>2</v>
      </c>
      <c r="V498" s="142">
        <v>3</v>
      </c>
      <c r="W498" s="132" t="s">
        <v>440</v>
      </c>
      <c r="X498" s="30"/>
      <c r="Y498" s="172">
        <f>$F498</f>
        <v>3</v>
      </c>
      <c r="Z498" s="168">
        <v>1</v>
      </c>
      <c r="AA498" s="168">
        <v>2</v>
      </c>
      <c r="AB498" s="173">
        <v>3</v>
      </c>
      <c r="AC498" s="168" t="s">
        <v>440</v>
      </c>
      <c r="AD498" s="30"/>
      <c r="AE498" s="172">
        <f>$F498</f>
        <v>3</v>
      </c>
      <c r="AF498" s="168">
        <v>1</v>
      </c>
      <c r="AG498" s="168">
        <v>2</v>
      </c>
      <c r="AH498" s="173">
        <v>3</v>
      </c>
      <c r="AI498" s="168" t="s">
        <v>440</v>
      </c>
      <c r="AJ498" s="30"/>
      <c r="AK498" s="172">
        <f>$F498</f>
        <v>3</v>
      </c>
      <c r="AL498" s="168">
        <v>1</v>
      </c>
      <c r="AM498" s="168">
        <v>2</v>
      </c>
      <c r="AN498" s="173">
        <v>3</v>
      </c>
      <c r="AO498" s="168" t="s">
        <v>440</v>
      </c>
    </row>
    <row r="499" spans="1:41" x14ac:dyDescent="0.3">
      <c r="D499" s="31" t="s">
        <v>435</v>
      </c>
      <c r="E499" s="30"/>
      <c r="F499" s="140" t="str">
        <f>'Data base'!J41</f>
        <v>x</v>
      </c>
      <c r="G499" s="127" t="str">
        <f>$F499</f>
        <v>x</v>
      </c>
      <c r="H499" s="194" t="s">
        <v>389</v>
      </c>
      <c r="I499" s="194" t="s">
        <v>404</v>
      </c>
      <c r="J499" s="171" t="s">
        <v>446</v>
      </c>
      <c r="K499" s="127" t="s">
        <v>447</v>
      </c>
      <c r="L499" s="30"/>
      <c r="M499" s="140" t="str">
        <f>$F499</f>
        <v>x</v>
      </c>
      <c r="N499" s="171" t="s">
        <v>389</v>
      </c>
      <c r="O499" s="127" t="s">
        <v>404</v>
      </c>
      <c r="P499" s="127" t="s">
        <v>446</v>
      </c>
      <c r="Q499" s="127" t="s">
        <v>447</v>
      </c>
      <c r="R499" s="30"/>
      <c r="S499" s="127" t="str">
        <f>$F499</f>
        <v>x</v>
      </c>
      <c r="T499" s="127" t="s">
        <v>389</v>
      </c>
      <c r="U499" s="127" t="s">
        <v>404</v>
      </c>
      <c r="V499" s="127" t="s">
        <v>446</v>
      </c>
      <c r="W499" s="30" t="s">
        <v>447</v>
      </c>
      <c r="X499" s="30"/>
      <c r="Y499" s="172" t="str">
        <f>$F499</f>
        <v>x</v>
      </c>
      <c r="Z499" s="167" t="s">
        <v>389</v>
      </c>
      <c r="AA499" s="167" t="s">
        <v>404</v>
      </c>
      <c r="AB499" s="171" t="s">
        <v>446</v>
      </c>
      <c r="AC499" s="167" t="s">
        <v>447</v>
      </c>
      <c r="AD499" s="30"/>
      <c r="AE499" s="172" t="str">
        <f>$F499</f>
        <v>x</v>
      </c>
      <c r="AF499" s="171" t="s">
        <v>389</v>
      </c>
      <c r="AG499" s="167" t="s">
        <v>404</v>
      </c>
      <c r="AH499" s="167" t="s">
        <v>446</v>
      </c>
      <c r="AI499" s="167" t="s">
        <v>447</v>
      </c>
      <c r="AJ499" s="30"/>
      <c r="AK499" s="172" t="str">
        <f>$F499</f>
        <v>x</v>
      </c>
      <c r="AL499" s="144" t="s">
        <v>389</v>
      </c>
      <c r="AM499" s="144" t="s">
        <v>404</v>
      </c>
      <c r="AN499" s="144" t="s">
        <v>446</v>
      </c>
      <c r="AO499" s="167" t="s">
        <v>447</v>
      </c>
    </row>
    <row r="500" spans="1:41" s="194" customFormat="1" x14ac:dyDescent="0.3">
      <c r="B500" s="3"/>
      <c r="D500" s="31" t="s">
        <v>601</v>
      </c>
      <c r="F500" s="139"/>
      <c r="G500" s="97">
        <f>'Data base'!S41</f>
        <v>0.41552011881004314</v>
      </c>
      <c r="H500" s="208" t="s">
        <v>640</v>
      </c>
      <c r="I500" s="208" t="s">
        <v>1058</v>
      </c>
      <c r="J500" s="258" t="s">
        <v>1057</v>
      </c>
      <c r="K500" s="171" t="s">
        <v>1054</v>
      </c>
      <c r="M500" s="97">
        <f>'Data base'!AB41</f>
        <v>0.19545467409569295</v>
      </c>
      <c r="N500" s="208" t="s">
        <v>640</v>
      </c>
      <c r="O500" s="208" t="s">
        <v>1058</v>
      </c>
      <c r="P500" s="208" t="s">
        <v>1057</v>
      </c>
      <c r="Q500" s="171" t="s">
        <v>1054</v>
      </c>
      <c r="S500" s="97">
        <f>'Data base'!AK41</f>
        <v>0</v>
      </c>
      <c r="T500" s="208" t="s">
        <v>640</v>
      </c>
      <c r="U500" s="208" t="s">
        <v>1058</v>
      </c>
      <c r="V500" s="208" t="s">
        <v>1057</v>
      </c>
      <c r="W500" s="171" t="s">
        <v>1054</v>
      </c>
      <c r="Y500" s="97">
        <f>'Data base'!AT41</f>
        <v>0.6843289104955953</v>
      </c>
      <c r="Z500" s="208" t="s">
        <v>640</v>
      </c>
      <c r="AA500" s="208" t="s">
        <v>1058</v>
      </c>
      <c r="AB500" s="171" t="s">
        <v>1055</v>
      </c>
      <c r="AC500" s="208" t="s">
        <v>1054</v>
      </c>
      <c r="AE500" s="97">
        <f>'Data base'!BC41</f>
        <v>0.54150223583460955</v>
      </c>
      <c r="AF500" s="208" t="s">
        <v>640</v>
      </c>
      <c r="AG500" s="208" t="s">
        <v>1058</v>
      </c>
      <c r="AH500" s="171" t="s">
        <v>1055</v>
      </c>
      <c r="AI500" s="208" t="s">
        <v>1054</v>
      </c>
      <c r="AK500" s="97">
        <f>'Data base'!BM41</f>
        <v>1.9631628154876249E-2</v>
      </c>
      <c r="AL500" s="208" t="s">
        <v>640</v>
      </c>
      <c r="AM500" s="208" t="s">
        <v>1058</v>
      </c>
      <c r="AN500" s="208" t="s">
        <v>1057</v>
      </c>
      <c r="AO500" s="171" t="s">
        <v>1054</v>
      </c>
    </row>
    <row r="501" spans="1:41" x14ac:dyDescent="0.3">
      <c r="D501" s="31" t="s">
        <v>433</v>
      </c>
      <c r="E501" s="133" t="s">
        <v>441</v>
      </c>
      <c r="F501" s="139"/>
      <c r="G501" s="127" t="str">
        <f>'Data base'!K41</f>
        <v>LC</v>
      </c>
      <c r="H501" s="127" t="s">
        <v>442</v>
      </c>
      <c r="I501" s="127" t="s">
        <v>443</v>
      </c>
      <c r="J501" s="127" t="s">
        <v>444</v>
      </c>
      <c r="K501" s="138" t="s">
        <v>445</v>
      </c>
      <c r="L501" s="30"/>
      <c r="M501" s="172" t="str">
        <f>'Data base'!T41</f>
        <v>NT</v>
      </c>
      <c r="N501" s="127" t="s">
        <v>442</v>
      </c>
      <c r="O501" s="127" t="s">
        <v>443</v>
      </c>
      <c r="P501" s="171" t="s">
        <v>444</v>
      </c>
      <c r="Q501" s="127" t="s">
        <v>445</v>
      </c>
      <c r="R501" s="30"/>
      <c r="S501" s="127" t="str">
        <f>'Data base'!AC41</f>
        <v>CR</v>
      </c>
      <c r="T501" s="138" t="s">
        <v>442</v>
      </c>
      <c r="U501" s="127" t="s">
        <v>443</v>
      </c>
      <c r="V501" s="127" t="s">
        <v>444</v>
      </c>
      <c r="W501" s="127" t="s">
        <v>445</v>
      </c>
      <c r="X501" s="30"/>
      <c r="Y501" s="208">
        <f>'Data base'!AL41</f>
        <v>3</v>
      </c>
      <c r="Z501" s="167" t="s">
        <v>442</v>
      </c>
      <c r="AA501" s="171" t="s">
        <v>443</v>
      </c>
      <c r="AB501" s="167" t="s">
        <v>444</v>
      </c>
      <c r="AC501" s="167" t="s">
        <v>445</v>
      </c>
      <c r="AD501" s="30"/>
      <c r="AE501" s="208" t="str">
        <f>'Data base'!AU41</f>
        <v>3 ( R )</v>
      </c>
      <c r="AF501" s="167" t="s">
        <v>442</v>
      </c>
      <c r="AG501" s="171" t="s">
        <v>443</v>
      </c>
      <c r="AH501" s="167" t="s">
        <v>444</v>
      </c>
      <c r="AI501" s="167" t="s">
        <v>445</v>
      </c>
      <c r="AJ501" s="30"/>
      <c r="AK501" s="208" t="str">
        <f>'Data base'!BD41</f>
        <v>VU</v>
      </c>
      <c r="AL501" s="167" t="s">
        <v>442</v>
      </c>
      <c r="AM501" s="171" t="s">
        <v>443</v>
      </c>
      <c r="AN501" s="167" t="s">
        <v>444</v>
      </c>
      <c r="AO501" s="167" t="s">
        <v>445</v>
      </c>
    </row>
    <row r="502" spans="1:41" x14ac:dyDescent="0.3">
      <c r="D502" s="264" t="s">
        <v>434</v>
      </c>
      <c r="E502" s="30" t="s">
        <v>384</v>
      </c>
      <c r="F502" s="139"/>
      <c r="G502" s="97" t="str">
        <f>'Data base'!P41</f>
        <v>+ (100 - 1,000)</v>
      </c>
      <c r="H502" s="127" t="s">
        <v>389</v>
      </c>
      <c r="I502" s="127" t="s">
        <v>404</v>
      </c>
      <c r="J502" s="127" t="s">
        <v>287</v>
      </c>
      <c r="K502" s="171" t="s">
        <v>318</v>
      </c>
      <c r="L502" s="30"/>
      <c r="M502" s="218" t="str">
        <f>'Data base'!Y41</f>
        <v>- (20 - 50)</v>
      </c>
      <c r="N502" s="171" t="s">
        <v>389</v>
      </c>
      <c r="O502" s="127" t="s">
        <v>404</v>
      </c>
      <c r="P502" s="127" t="s">
        <v>287</v>
      </c>
      <c r="Q502" s="127" t="s">
        <v>318</v>
      </c>
      <c r="R502" s="30"/>
      <c r="S502" s="127" t="str">
        <f>'Data base'!AH41</f>
        <v>F</v>
      </c>
      <c r="T502" s="144" t="s">
        <v>389</v>
      </c>
      <c r="U502" s="144" t="s">
        <v>404</v>
      </c>
      <c r="V502" s="144" t="s">
        <v>287</v>
      </c>
      <c r="W502" s="144" t="s">
        <v>318</v>
      </c>
      <c r="X502" s="30"/>
      <c r="Y502" s="221" t="str">
        <f>'Data base'!AQ41</f>
        <v xml:space="preserve"> + (54 - 316)</v>
      </c>
      <c r="Z502" s="167" t="s">
        <v>389</v>
      </c>
      <c r="AA502" s="167" t="s">
        <v>404</v>
      </c>
      <c r="AB502" s="167" t="s">
        <v>287</v>
      </c>
      <c r="AC502" s="171" t="s">
        <v>318</v>
      </c>
      <c r="AD502" s="30"/>
      <c r="AE502" s="208" t="str">
        <f>'Data base'!AZ41</f>
        <v xml:space="preserve"> - (10 - 30)</v>
      </c>
      <c r="AF502" s="171" t="s">
        <v>389</v>
      </c>
      <c r="AG502" s="167" t="s">
        <v>404</v>
      </c>
      <c r="AH502" s="167" t="s">
        <v>287</v>
      </c>
      <c r="AI502" s="167" t="s">
        <v>318</v>
      </c>
      <c r="AJ502" s="30"/>
      <c r="AK502" s="99" t="str">
        <f>'Data base'!BJ41</f>
        <v>F</v>
      </c>
      <c r="AL502" s="144" t="s">
        <v>389</v>
      </c>
      <c r="AM502" s="144" t="s">
        <v>404</v>
      </c>
      <c r="AN502" s="144" t="s">
        <v>287</v>
      </c>
      <c r="AO502" s="144" t="s">
        <v>318</v>
      </c>
    </row>
    <row r="503" spans="1:41" x14ac:dyDescent="0.3">
      <c r="D503" s="264"/>
      <c r="E503" s="30" t="s">
        <v>383</v>
      </c>
      <c r="F503" s="139"/>
      <c r="G503" s="99">
        <f>'Data base'!O41</f>
        <v>0</v>
      </c>
      <c r="H503" s="134"/>
      <c r="I503" s="127" t="s">
        <v>389</v>
      </c>
      <c r="J503" s="171" t="s">
        <v>287</v>
      </c>
      <c r="K503" s="127" t="s">
        <v>318</v>
      </c>
      <c r="L503" s="30"/>
      <c r="M503" s="218" t="str">
        <f>'Data base'!X41</f>
        <v>- (20 - 50)</v>
      </c>
      <c r="N503" s="134"/>
      <c r="O503" s="171" t="s">
        <v>389</v>
      </c>
      <c r="P503" s="127" t="s">
        <v>287</v>
      </c>
      <c r="Q503" s="127" t="s">
        <v>318</v>
      </c>
      <c r="R503" s="30"/>
      <c r="S503" s="127" t="str">
        <f>'Data base'!AG41</f>
        <v>F</v>
      </c>
      <c r="T503" s="134"/>
      <c r="U503" s="144" t="s">
        <v>389</v>
      </c>
      <c r="V503" s="144" t="s">
        <v>287</v>
      </c>
      <c r="W503" s="144" t="s">
        <v>318</v>
      </c>
      <c r="X503" s="30"/>
      <c r="Y503" s="99" t="str">
        <f>'Data base'!AP42</f>
        <v xml:space="preserve"> - (16 - 58)</v>
      </c>
      <c r="Z503" s="169"/>
      <c r="AA503" s="171" t="s">
        <v>389</v>
      </c>
      <c r="AB503" s="167" t="s">
        <v>287</v>
      </c>
      <c r="AC503" s="167" t="s">
        <v>318</v>
      </c>
      <c r="AD503" s="30"/>
      <c r="AE503" s="208" t="str">
        <f>'Data base'!AY41</f>
        <v xml:space="preserve"> - (10 - 30)</v>
      </c>
      <c r="AF503" s="169"/>
      <c r="AG503" s="171" t="s">
        <v>389</v>
      </c>
      <c r="AH503" s="167" t="s">
        <v>287</v>
      </c>
      <c r="AI503" s="167" t="s">
        <v>318</v>
      </c>
      <c r="AJ503" s="30"/>
      <c r="AK503" s="99">
        <f>'Data base'!BI410</f>
        <v>0</v>
      </c>
      <c r="AL503" s="169"/>
      <c r="AM503" s="167" t="s">
        <v>389</v>
      </c>
      <c r="AN503" s="171" t="s">
        <v>287</v>
      </c>
      <c r="AO503" s="167" t="s">
        <v>318</v>
      </c>
    </row>
    <row r="504" spans="1:41" x14ac:dyDescent="0.3">
      <c r="D504" s="30" t="s">
        <v>436</v>
      </c>
      <c r="E504" s="30"/>
      <c r="F504" s="139"/>
      <c r="G504" s="97">
        <f>'Data base'!N41</f>
        <v>0.13333333333333333</v>
      </c>
      <c r="H504" s="127" t="s">
        <v>448</v>
      </c>
      <c r="I504" s="171" t="s">
        <v>1049</v>
      </c>
      <c r="J504" s="127" t="s">
        <v>450</v>
      </c>
      <c r="K504" s="127" t="s">
        <v>493</v>
      </c>
      <c r="L504" s="30"/>
      <c r="M504" s="217">
        <f>'Data base'!W41</f>
        <v>0.8</v>
      </c>
      <c r="N504" s="127" t="s">
        <v>448</v>
      </c>
      <c r="O504" s="171" t="s">
        <v>1049</v>
      </c>
      <c r="P504" s="127" t="s">
        <v>450</v>
      </c>
      <c r="Q504" s="127" t="s">
        <v>493</v>
      </c>
      <c r="R504" s="30"/>
      <c r="S504" s="127">
        <f>'Data base'!AF41</f>
        <v>300</v>
      </c>
      <c r="T504" s="171" t="s">
        <v>1040</v>
      </c>
      <c r="U504" s="127" t="s">
        <v>449</v>
      </c>
      <c r="V504" s="127" t="s">
        <v>450</v>
      </c>
      <c r="W504" s="127" t="s">
        <v>493</v>
      </c>
      <c r="X504" s="30"/>
      <c r="Y504" s="96">
        <f>'Data base'!AO41</f>
        <v>9.7402597402597407E-2</v>
      </c>
      <c r="Z504" s="167" t="s">
        <v>448</v>
      </c>
      <c r="AA504" s="167" t="s">
        <v>449</v>
      </c>
      <c r="AB504" s="171" t="s">
        <v>1050</v>
      </c>
      <c r="AC504" s="167" t="s">
        <v>493</v>
      </c>
      <c r="AD504" s="30"/>
      <c r="AE504" s="96">
        <f>'Data base'!AX41</f>
        <v>0.12</v>
      </c>
      <c r="AF504" s="167" t="s">
        <v>448</v>
      </c>
      <c r="AG504" s="171" t="s">
        <v>1049</v>
      </c>
      <c r="AH504" s="167" t="s">
        <v>450</v>
      </c>
      <c r="AI504" s="167" t="s">
        <v>493</v>
      </c>
      <c r="AJ504" s="30"/>
      <c r="AK504" s="96">
        <f>'Data base'!BH41</f>
        <v>2.8571428571428572</v>
      </c>
      <c r="AL504" s="171" t="s">
        <v>1040</v>
      </c>
      <c r="AM504" s="167" t="s">
        <v>449</v>
      </c>
      <c r="AN504" s="167" t="s">
        <v>450</v>
      </c>
      <c r="AO504" s="167" t="s">
        <v>493</v>
      </c>
    </row>
    <row r="505" spans="1:41" x14ac:dyDescent="0.3">
      <c r="D505" s="30" t="s">
        <v>437</v>
      </c>
      <c r="E505" s="30"/>
      <c r="F505" s="140" t="str">
        <f>'Data base'!E41</f>
        <v>&lt;3.3</v>
      </c>
      <c r="G505" s="127" t="str">
        <f>$F505</f>
        <v>&lt;3.3</v>
      </c>
      <c r="H505" s="127" t="s">
        <v>451</v>
      </c>
      <c r="I505" s="127" t="s">
        <v>452</v>
      </c>
      <c r="J505" s="135" t="s">
        <v>453</v>
      </c>
      <c r="K505" s="138" t="s">
        <v>370</v>
      </c>
      <c r="L505" s="30"/>
      <c r="M505" s="172" t="str">
        <f>$F505</f>
        <v>&lt;3.3</v>
      </c>
      <c r="N505" s="127" t="s">
        <v>451</v>
      </c>
      <c r="O505" s="127" t="s">
        <v>452</v>
      </c>
      <c r="P505" s="135" t="s">
        <v>453</v>
      </c>
      <c r="Q505" s="171" t="s">
        <v>370</v>
      </c>
      <c r="R505" s="30"/>
      <c r="S505" s="127" t="str">
        <f>$F505</f>
        <v>&lt;3.3</v>
      </c>
      <c r="T505" s="127" t="s">
        <v>451</v>
      </c>
      <c r="U505" s="127" t="s">
        <v>452</v>
      </c>
      <c r="V505" s="135" t="s">
        <v>453</v>
      </c>
      <c r="W505" s="138" t="s">
        <v>370</v>
      </c>
      <c r="X505" s="30"/>
      <c r="Y505" s="208" t="str">
        <f>$F505</f>
        <v>&lt;3.3</v>
      </c>
      <c r="Z505" s="167" t="s">
        <v>451</v>
      </c>
      <c r="AA505" s="167" t="s">
        <v>452</v>
      </c>
      <c r="AB505" s="170" t="s">
        <v>453</v>
      </c>
      <c r="AC505" s="171" t="s">
        <v>370</v>
      </c>
      <c r="AD505" s="30"/>
      <c r="AE505" s="208" t="str">
        <f>$F505</f>
        <v>&lt;3.3</v>
      </c>
      <c r="AF505" s="167" t="s">
        <v>451</v>
      </c>
      <c r="AG505" s="167" t="s">
        <v>452</v>
      </c>
      <c r="AH505" s="170" t="s">
        <v>453</v>
      </c>
      <c r="AI505" s="171" t="s">
        <v>370</v>
      </c>
      <c r="AJ505" s="30"/>
      <c r="AK505" s="208" t="str">
        <f>$F505</f>
        <v>&lt;3.3</v>
      </c>
      <c r="AL505" s="167" t="s">
        <v>451</v>
      </c>
      <c r="AM505" s="167" t="s">
        <v>452</v>
      </c>
      <c r="AN505" s="170" t="s">
        <v>453</v>
      </c>
      <c r="AO505" s="171" t="s">
        <v>370</v>
      </c>
    </row>
    <row r="506" spans="1:41" x14ac:dyDescent="0.3">
      <c r="D506" s="30" t="s">
        <v>561</v>
      </c>
      <c r="E506" s="30"/>
      <c r="F506" s="139"/>
      <c r="G506" s="40" t="str">
        <f>'Data base'!L41</f>
        <v>300</v>
      </c>
      <c r="H506" s="127"/>
      <c r="I506" s="127"/>
      <c r="J506" s="135"/>
      <c r="K506" s="127"/>
      <c r="L506" s="194"/>
      <c r="M506" s="172">
        <f>'Data base'!U41</f>
        <v>50</v>
      </c>
      <c r="N506" s="127"/>
      <c r="O506" s="127"/>
      <c r="P506" s="135"/>
      <c r="Q506" s="127"/>
      <c r="R506" s="30"/>
      <c r="S506" s="127">
        <f>'Data base'!AD41</f>
        <v>1</v>
      </c>
      <c r="T506" s="127"/>
      <c r="U506" s="127"/>
      <c r="V506" s="135"/>
      <c r="W506" s="127"/>
      <c r="X506" s="30"/>
      <c r="Y506" s="208">
        <f>'Data base'!AM41</f>
        <v>616</v>
      </c>
      <c r="Z506" s="30"/>
      <c r="AA506" s="30"/>
      <c r="AB506" s="30"/>
      <c r="AC506" s="30"/>
      <c r="AD506" s="30"/>
      <c r="AE506" s="208">
        <f>'Data base'!AV41</f>
        <v>500</v>
      </c>
      <c r="AF506" s="30"/>
      <c r="AG506" s="30"/>
      <c r="AH506" s="30"/>
      <c r="AI506" s="30"/>
      <c r="AJ506" s="30"/>
      <c r="AK506" s="208">
        <f>'Data base'!BF41</f>
        <v>140</v>
      </c>
      <c r="AL506" s="30"/>
      <c r="AM506" s="30"/>
      <c r="AN506" s="30"/>
      <c r="AO506" s="30"/>
    </row>
    <row r="507" spans="1:41" x14ac:dyDescent="0.3">
      <c r="D507" s="30" t="s">
        <v>1039</v>
      </c>
      <c r="E507" s="30"/>
      <c r="F507" s="139"/>
      <c r="G507" s="125" t="str">
        <f>Protection!E41</f>
        <v>none - except deliberate destruction of, or damage to, their nests and eggs or removal of their nests</v>
      </c>
      <c r="H507" s="30"/>
      <c r="I507" s="30"/>
      <c r="J507" s="30"/>
      <c r="K507" s="30"/>
      <c r="L507" s="30"/>
      <c r="M507" s="172">
        <f>Protection!F41</f>
        <v>0</v>
      </c>
      <c r="N507" s="30"/>
      <c r="O507" s="30"/>
      <c r="P507" s="30"/>
      <c r="Q507" s="30"/>
      <c r="R507" s="30"/>
      <c r="S507" s="225">
        <f>Protection!G41</f>
        <v>0</v>
      </c>
      <c r="T507" s="30"/>
      <c r="U507" s="30"/>
      <c r="V507" s="30"/>
      <c r="W507" s="30"/>
      <c r="X507" s="30"/>
      <c r="Y507" s="208">
        <f>Protection!H41</f>
        <v>0</v>
      </c>
      <c r="Z507" s="30"/>
      <c r="AA507" s="30"/>
      <c r="AB507" s="30"/>
      <c r="AC507" s="30"/>
      <c r="AD507" s="30"/>
      <c r="AE507" s="208">
        <f>Protection!I41</f>
        <v>0</v>
      </c>
      <c r="AF507" s="30"/>
      <c r="AG507" s="30"/>
      <c r="AH507" s="30"/>
      <c r="AI507" s="30"/>
      <c r="AJ507" s="30"/>
      <c r="AK507" s="208">
        <f>Protection!J41</f>
        <v>0</v>
      </c>
      <c r="AL507" s="30"/>
      <c r="AM507" s="30"/>
      <c r="AN507" s="30"/>
      <c r="AO507" s="30"/>
    </row>
    <row r="508" spans="1:41" x14ac:dyDescent="0.3">
      <c r="D508" s="30" t="s">
        <v>1038</v>
      </c>
      <c r="E508" s="30"/>
      <c r="F508" s="139"/>
      <c r="G508" s="125" t="str">
        <f>Protection!K41</f>
        <v>none</v>
      </c>
      <c r="H508" s="30"/>
      <c r="I508" s="30"/>
      <c r="J508" s="30"/>
      <c r="K508" s="30"/>
      <c r="L508" s="30"/>
      <c r="M508" s="172" t="str">
        <f>Protection!L41</f>
        <v>?</v>
      </c>
      <c r="N508" s="30"/>
      <c r="O508" s="30"/>
      <c r="P508" s="30"/>
      <c r="Q508" s="30"/>
      <c r="R508" s="30"/>
      <c r="S508" s="225">
        <f>Protection!M41</f>
        <v>0</v>
      </c>
      <c r="T508" s="30"/>
      <c r="U508" s="30"/>
      <c r="V508" s="30"/>
      <c r="W508" s="30"/>
      <c r="X508" s="30"/>
      <c r="Y508" s="208">
        <f>Protection!N41</f>
        <v>0</v>
      </c>
      <c r="Z508" s="30"/>
      <c r="AA508" s="30"/>
      <c r="AB508" s="30"/>
      <c r="AC508" s="30"/>
      <c r="AD508" s="30"/>
      <c r="AE508" s="208">
        <f>Protection!O41</f>
        <v>0</v>
      </c>
      <c r="AF508" s="30"/>
      <c r="AG508" s="30"/>
      <c r="AH508" s="30"/>
      <c r="AI508" s="30"/>
      <c r="AJ508" s="30"/>
      <c r="AK508" s="225" t="str">
        <f>Protection!P41</f>
        <v>-</v>
      </c>
      <c r="AL508" s="30"/>
      <c r="AM508" s="30"/>
      <c r="AN508" s="30"/>
      <c r="AO508" s="30"/>
    </row>
    <row r="510" spans="1:41" x14ac:dyDescent="0.3">
      <c r="A510" s="194">
        <v>42</v>
      </c>
      <c r="B510" s="39" t="str">
        <f>'Data base'!C42</f>
        <v>Coracias garrulus</v>
      </c>
      <c r="C510" s="29" t="str">
        <f>'Data base'!D42</f>
        <v>European Roller</v>
      </c>
      <c r="D510" s="65" t="s">
        <v>438</v>
      </c>
      <c r="E510" s="65"/>
      <c r="F510" s="131"/>
      <c r="G510" s="138" t="s">
        <v>456</v>
      </c>
      <c r="H510" s="131" t="s">
        <v>439</v>
      </c>
      <c r="I510" s="131" t="s">
        <v>381</v>
      </c>
      <c r="J510" s="131" t="s">
        <v>861</v>
      </c>
      <c r="K510" s="131" t="s">
        <v>860</v>
      </c>
      <c r="L510" s="30"/>
      <c r="N510" s="131" t="s">
        <v>439</v>
      </c>
      <c r="O510" s="131" t="s">
        <v>381</v>
      </c>
      <c r="P510" s="131" t="s">
        <v>861</v>
      </c>
      <c r="Q510" s="131" t="s">
        <v>860</v>
      </c>
      <c r="R510" s="30"/>
      <c r="S510" s="137" t="s">
        <v>456</v>
      </c>
      <c r="T510" s="131" t="s">
        <v>439</v>
      </c>
      <c r="U510" s="131" t="s">
        <v>381</v>
      </c>
      <c r="V510" s="131" t="s">
        <v>861</v>
      </c>
      <c r="W510" s="131" t="s">
        <v>860</v>
      </c>
      <c r="X510" s="30"/>
      <c r="Y510" s="30"/>
      <c r="Z510" s="131" t="s">
        <v>439</v>
      </c>
      <c r="AA510" s="131" t="s">
        <v>381</v>
      </c>
      <c r="AB510" s="131" t="s">
        <v>861</v>
      </c>
      <c r="AC510" s="131" t="s">
        <v>860</v>
      </c>
      <c r="AD510" s="30"/>
      <c r="AE510" s="30"/>
      <c r="AF510" s="131" t="s">
        <v>439</v>
      </c>
      <c r="AG510" s="131" t="s">
        <v>381</v>
      </c>
      <c r="AH510" s="131" t="s">
        <v>861</v>
      </c>
      <c r="AI510" s="131" t="s">
        <v>860</v>
      </c>
      <c r="AJ510" s="30"/>
      <c r="AK510" s="137" t="s">
        <v>456</v>
      </c>
      <c r="AL510" s="131" t="s">
        <v>439</v>
      </c>
      <c r="AM510" s="131" t="s">
        <v>381</v>
      </c>
      <c r="AN510" s="131" t="s">
        <v>861</v>
      </c>
      <c r="AO510" s="131" t="s">
        <v>860</v>
      </c>
    </row>
    <row r="511" spans="1:41" x14ac:dyDescent="0.3">
      <c r="D511" s="130" t="s">
        <v>432</v>
      </c>
      <c r="E511" s="130"/>
      <c r="F511" s="141">
        <f>'Data base'!G42</f>
        <v>2</v>
      </c>
      <c r="G511" s="127">
        <f>$F511</f>
        <v>2</v>
      </c>
      <c r="H511" s="132">
        <v>1</v>
      </c>
      <c r="I511" s="173">
        <v>2</v>
      </c>
      <c r="J511" s="132">
        <v>3</v>
      </c>
      <c r="K511" s="132" t="s">
        <v>440</v>
      </c>
      <c r="L511" s="30"/>
      <c r="M511" s="167">
        <f>$F511</f>
        <v>2</v>
      </c>
      <c r="N511" s="168">
        <v>1</v>
      </c>
      <c r="O511" s="173">
        <v>2</v>
      </c>
      <c r="P511" s="168">
        <v>3</v>
      </c>
      <c r="Q511" s="168" t="s">
        <v>440</v>
      </c>
      <c r="R511" s="30"/>
      <c r="S511" s="127">
        <f>$F511</f>
        <v>2</v>
      </c>
      <c r="T511" s="132">
        <v>1</v>
      </c>
      <c r="U511" s="142">
        <v>2</v>
      </c>
      <c r="V511" s="132">
        <v>3</v>
      </c>
      <c r="W511" s="132" t="s">
        <v>440</v>
      </c>
      <c r="X511" s="30"/>
      <c r="Y511" s="167">
        <f>$F511</f>
        <v>2</v>
      </c>
      <c r="Z511" s="168">
        <v>1</v>
      </c>
      <c r="AA511" s="173">
        <v>2</v>
      </c>
      <c r="AB511" s="168">
        <v>3</v>
      </c>
      <c r="AC511" s="168" t="s">
        <v>440</v>
      </c>
      <c r="AD511" s="30"/>
      <c r="AE511" s="167">
        <f>$F511</f>
        <v>2</v>
      </c>
      <c r="AF511" s="168">
        <v>1</v>
      </c>
      <c r="AG511" s="173">
        <v>2</v>
      </c>
      <c r="AH511" s="168">
        <v>3</v>
      </c>
      <c r="AI511" s="168" t="s">
        <v>440</v>
      </c>
      <c r="AJ511" s="30"/>
      <c r="AK511" s="167">
        <f>$F511</f>
        <v>2</v>
      </c>
      <c r="AL511" s="168">
        <v>1</v>
      </c>
      <c r="AM511" s="173">
        <v>2</v>
      </c>
      <c r="AN511" s="168">
        <v>3</v>
      </c>
      <c r="AO511" s="168" t="s">
        <v>440</v>
      </c>
    </row>
    <row r="512" spans="1:41" x14ac:dyDescent="0.3">
      <c r="D512" s="31" t="s">
        <v>435</v>
      </c>
      <c r="E512" s="30"/>
      <c r="F512" s="140" t="str">
        <f>'Data base'!J42</f>
        <v>x</v>
      </c>
      <c r="G512" s="127" t="str">
        <f>$F512</f>
        <v>x</v>
      </c>
      <c r="H512" s="127" t="s">
        <v>389</v>
      </c>
      <c r="I512" s="127" t="s">
        <v>404</v>
      </c>
      <c r="J512" s="127" t="s">
        <v>446</v>
      </c>
      <c r="K512" s="127" t="s">
        <v>447</v>
      </c>
      <c r="L512" s="30"/>
      <c r="M512" s="167" t="str">
        <f>$F512</f>
        <v>x</v>
      </c>
      <c r="N512" s="171" t="s">
        <v>389</v>
      </c>
      <c r="O512" s="167" t="s">
        <v>404</v>
      </c>
      <c r="P512" s="167" t="s">
        <v>446</v>
      </c>
      <c r="Q512" s="167" t="s">
        <v>447</v>
      </c>
      <c r="R512" s="30"/>
      <c r="S512" s="127" t="str">
        <f>$F512</f>
        <v>x</v>
      </c>
      <c r="T512" s="127" t="s">
        <v>389</v>
      </c>
      <c r="U512" s="127" t="s">
        <v>404</v>
      </c>
      <c r="V512" s="127" t="s">
        <v>446</v>
      </c>
      <c r="W512" s="127" t="s">
        <v>447</v>
      </c>
      <c r="X512" s="30"/>
      <c r="Y512" s="167" t="str">
        <f>$F512</f>
        <v>x</v>
      </c>
      <c r="Z512" s="171" t="s">
        <v>389</v>
      </c>
      <c r="AA512" s="167" t="s">
        <v>404</v>
      </c>
      <c r="AB512" s="167" t="s">
        <v>446</v>
      </c>
      <c r="AC512" s="167" t="s">
        <v>447</v>
      </c>
      <c r="AD512" s="30"/>
      <c r="AE512" s="167" t="str">
        <f>$F512</f>
        <v>x</v>
      </c>
      <c r="AF512" s="171" t="s">
        <v>389</v>
      </c>
      <c r="AG512" s="167" t="s">
        <v>404</v>
      </c>
      <c r="AH512" s="167" t="s">
        <v>446</v>
      </c>
      <c r="AI512" s="167" t="s">
        <v>447</v>
      </c>
      <c r="AJ512" s="30"/>
      <c r="AK512" s="167" t="str">
        <f>$F512</f>
        <v>x</v>
      </c>
      <c r="AL512" s="167" t="s">
        <v>389</v>
      </c>
      <c r="AM512" s="167" t="s">
        <v>404</v>
      </c>
      <c r="AN512" s="167" t="s">
        <v>446</v>
      </c>
      <c r="AO512" s="167" t="s">
        <v>447</v>
      </c>
    </row>
    <row r="513" spans="1:41" s="194" customFormat="1" x14ac:dyDescent="0.3">
      <c r="B513" s="3"/>
      <c r="D513" s="31" t="s">
        <v>601</v>
      </c>
      <c r="F513" s="139"/>
      <c r="G513" s="97">
        <f>'Data base'!S42</f>
        <v>0</v>
      </c>
      <c r="H513" s="208" t="s">
        <v>640</v>
      </c>
      <c r="I513" s="208" t="s">
        <v>1058</v>
      </c>
      <c r="J513" s="208" t="s">
        <v>1057</v>
      </c>
      <c r="K513" s="208" t="s">
        <v>1054</v>
      </c>
      <c r="M513" s="97">
        <f>'Data base'!AB42</f>
        <v>9.772733704784646E-4</v>
      </c>
      <c r="N513" s="208" t="s">
        <v>640</v>
      </c>
      <c r="O513" s="208" t="s">
        <v>1058</v>
      </c>
      <c r="P513" s="208" t="s">
        <v>1057</v>
      </c>
      <c r="Q513" s="171" t="s">
        <v>1054</v>
      </c>
      <c r="S513" s="97">
        <f>'Data base'!AK42</f>
        <v>0</v>
      </c>
      <c r="T513" s="208" t="s">
        <v>640</v>
      </c>
      <c r="U513" s="208" t="s">
        <v>1058</v>
      </c>
      <c r="V513" s="208" t="s">
        <v>1057</v>
      </c>
      <c r="W513" s="208" t="s">
        <v>1054</v>
      </c>
      <c r="Y513" s="97">
        <f>'Data base'!AT42</f>
        <v>0.13686578209911907</v>
      </c>
      <c r="Z513" s="208" t="s">
        <v>640</v>
      </c>
      <c r="AA513" s="208" t="s">
        <v>1058</v>
      </c>
      <c r="AB513" s="208" t="s">
        <v>1057</v>
      </c>
      <c r="AC513" s="171" t="s">
        <v>1054</v>
      </c>
      <c r="AE513" s="97">
        <f>'Data base'!BC42</f>
        <v>6.7687779479326193E-2</v>
      </c>
      <c r="AF513" s="208" t="s">
        <v>640</v>
      </c>
      <c r="AG513" s="208" t="s">
        <v>1058</v>
      </c>
      <c r="AH513" s="208" t="s">
        <v>1057</v>
      </c>
      <c r="AI513" s="171" t="s">
        <v>1054</v>
      </c>
      <c r="AK513" s="97">
        <f>'Data base'!BM42</f>
        <v>0</v>
      </c>
      <c r="AL513" s="208" t="s">
        <v>640</v>
      </c>
      <c r="AM513" s="208" t="s">
        <v>1058</v>
      </c>
      <c r="AN513" s="208" t="s">
        <v>1057</v>
      </c>
      <c r="AO513" s="208" t="s">
        <v>1054</v>
      </c>
    </row>
    <row r="514" spans="1:41" x14ac:dyDescent="0.3">
      <c r="D514" s="31" t="s">
        <v>433</v>
      </c>
      <c r="E514" s="133" t="s">
        <v>441</v>
      </c>
      <c r="F514" s="139"/>
      <c r="G514" s="127" t="s">
        <v>68</v>
      </c>
      <c r="H514" s="171" t="s">
        <v>442</v>
      </c>
      <c r="I514" s="127" t="s">
        <v>443</v>
      </c>
      <c r="J514" s="127" t="s">
        <v>444</v>
      </c>
      <c r="K514" s="127" t="s">
        <v>445</v>
      </c>
      <c r="L514" s="30"/>
      <c r="M514" s="172" t="str">
        <f>'Data base'!T42</f>
        <v>CR</v>
      </c>
      <c r="N514" s="171" t="s">
        <v>442</v>
      </c>
      <c r="O514" s="167" t="s">
        <v>443</v>
      </c>
      <c r="P514" s="167" t="s">
        <v>444</v>
      </c>
      <c r="Q514" s="167" t="s">
        <v>445</v>
      </c>
      <c r="R514" s="30"/>
      <c r="S514" s="127" t="str">
        <f>'Data base'!AC42</f>
        <v>-</v>
      </c>
      <c r="T514" s="127" t="s">
        <v>442</v>
      </c>
      <c r="U514" s="127" t="s">
        <v>443</v>
      </c>
      <c r="V514" s="127" t="s">
        <v>444</v>
      </c>
      <c r="W514" s="127" t="s">
        <v>445</v>
      </c>
      <c r="X514" s="30"/>
      <c r="Y514" s="208">
        <f>'Data base'!AL42</f>
        <v>1</v>
      </c>
      <c r="Z514" s="171" t="s">
        <v>442</v>
      </c>
      <c r="AA514" s="167" t="s">
        <v>443</v>
      </c>
      <c r="AB514" s="167" t="s">
        <v>444</v>
      </c>
      <c r="AC514" s="167" t="s">
        <v>445</v>
      </c>
      <c r="AD514" s="30"/>
      <c r="AE514" s="208" t="str">
        <f>'Data base'!AU42</f>
        <v>1 ( E )</v>
      </c>
      <c r="AF514" s="171" t="s">
        <v>442</v>
      </c>
      <c r="AG514" s="167" t="s">
        <v>443</v>
      </c>
      <c r="AH514" s="167" t="s">
        <v>444</v>
      </c>
      <c r="AI514" s="167" t="s">
        <v>445</v>
      </c>
      <c r="AJ514" s="30"/>
      <c r="AK514" s="208" t="str">
        <f>'Data base'!BD42</f>
        <v>RE</v>
      </c>
      <c r="AL514" s="167" t="s">
        <v>442</v>
      </c>
      <c r="AM514" s="167" t="s">
        <v>443</v>
      </c>
      <c r="AN514" s="167" t="s">
        <v>444</v>
      </c>
      <c r="AO514" s="167" t="s">
        <v>445</v>
      </c>
    </row>
    <row r="515" spans="1:41" x14ac:dyDescent="0.3">
      <c r="D515" s="264" t="s">
        <v>434</v>
      </c>
      <c r="E515" t="s">
        <v>384</v>
      </c>
      <c r="F515" s="139"/>
      <c r="M515" s="218" t="str">
        <f>'Data base'!Y42</f>
        <v>- (50 - 70)</v>
      </c>
      <c r="N515" s="171" t="s">
        <v>389</v>
      </c>
      <c r="O515" s="208" t="s">
        <v>404</v>
      </c>
      <c r="P515" s="208" t="s">
        <v>287</v>
      </c>
      <c r="Q515" s="208" t="s">
        <v>318</v>
      </c>
      <c r="S515" s="208" t="str">
        <f>'Data base'!AH42</f>
        <v>-</v>
      </c>
      <c r="T515" s="208" t="s">
        <v>389</v>
      </c>
      <c r="U515" s="208" t="s">
        <v>404</v>
      </c>
      <c r="V515" s="208" t="s">
        <v>287</v>
      </c>
      <c r="W515" s="208" t="s">
        <v>318</v>
      </c>
      <c r="Y515" s="221" t="str">
        <f>'Data base'!AQ42</f>
        <v xml:space="preserve"> - ( - 79)</v>
      </c>
      <c r="Z515" s="171" t="s">
        <v>389</v>
      </c>
      <c r="AA515" s="208" t="s">
        <v>404</v>
      </c>
      <c r="AB515" s="208" t="s">
        <v>287</v>
      </c>
      <c r="AC515" s="208" t="s">
        <v>318</v>
      </c>
      <c r="AE515" s="208" t="str">
        <f>'Data base'!AZ42</f>
        <v xml:space="preserve"> - (90 - 93)</v>
      </c>
      <c r="AF515" s="171" t="s">
        <v>389</v>
      </c>
      <c r="AG515" s="208" t="s">
        <v>404</v>
      </c>
      <c r="AH515" s="208" t="s">
        <v>287</v>
      </c>
      <c r="AI515" s="208" t="s">
        <v>318</v>
      </c>
      <c r="AK515" s="99">
        <f>'Data base'!BJ42</f>
        <v>0</v>
      </c>
      <c r="AL515" s="208" t="s">
        <v>389</v>
      </c>
      <c r="AM515" s="208" t="s">
        <v>404</v>
      </c>
      <c r="AN515" s="208" t="s">
        <v>287</v>
      </c>
      <c r="AO515" s="208" t="s">
        <v>318</v>
      </c>
    </row>
    <row r="516" spans="1:41" x14ac:dyDescent="0.3">
      <c r="D516" s="264"/>
      <c r="E516" s="30" t="s">
        <v>383</v>
      </c>
      <c r="F516" s="139"/>
      <c r="H516" s="134"/>
      <c r="I516" s="127" t="s">
        <v>389</v>
      </c>
      <c r="J516" s="127" t="s">
        <v>287</v>
      </c>
      <c r="K516" s="127" t="s">
        <v>318</v>
      </c>
      <c r="L516" s="30"/>
      <c r="M516" s="218" t="str">
        <f>'Data base'!X42</f>
        <v>- (20 - 50)</v>
      </c>
      <c r="N516" s="169"/>
      <c r="O516" s="171" t="s">
        <v>389</v>
      </c>
      <c r="P516" s="167" t="s">
        <v>287</v>
      </c>
      <c r="Q516" s="167" t="s">
        <v>318</v>
      </c>
      <c r="R516" s="30"/>
      <c r="S516" s="127" t="str">
        <f>'Data base'!AG42</f>
        <v>-</v>
      </c>
      <c r="T516" s="134"/>
      <c r="U516" s="127" t="s">
        <v>389</v>
      </c>
      <c r="V516" s="127" t="s">
        <v>287</v>
      </c>
      <c r="W516" s="127" t="s">
        <v>318</v>
      </c>
      <c r="X516" s="30"/>
      <c r="Y516" s="99" t="str">
        <f>'Data base'!AP42</f>
        <v xml:space="preserve"> - (16 - 58)</v>
      </c>
      <c r="Z516" s="169"/>
      <c r="AA516" s="171" t="s">
        <v>389</v>
      </c>
      <c r="AB516" s="167" t="s">
        <v>287</v>
      </c>
      <c r="AC516" s="167" t="s">
        <v>318</v>
      </c>
      <c r="AD516" s="30"/>
      <c r="AE516" s="208" t="str">
        <f>'Data base'!AY42</f>
        <v xml:space="preserve"> - (80 - 90)</v>
      </c>
      <c r="AF516" s="169"/>
      <c r="AG516" s="171" t="s">
        <v>389</v>
      </c>
      <c r="AH516" s="167" t="s">
        <v>287</v>
      </c>
      <c r="AI516" s="167" t="s">
        <v>318</v>
      </c>
      <c r="AJ516" s="30"/>
      <c r="AK516" s="99">
        <f>'Data base'!BI440</f>
        <v>0</v>
      </c>
      <c r="AL516" s="169"/>
      <c r="AM516" s="167" t="s">
        <v>389</v>
      </c>
      <c r="AN516" s="167" t="s">
        <v>287</v>
      </c>
      <c r="AO516" s="167" t="s">
        <v>318</v>
      </c>
    </row>
    <row r="517" spans="1:41" x14ac:dyDescent="0.3">
      <c r="D517" s="30" t="s">
        <v>436</v>
      </c>
      <c r="E517" s="30"/>
      <c r="F517" s="139"/>
      <c r="H517" s="127" t="s">
        <v>448</v>
      </c>
      <c r="I517" s="127" t="s">
        <v>449</v>
      </c>
      <c r="J517" s="127" t="s">
        <v>450</v>
      </c>
      <c r="K517" s="127" t="s">
        <v>493</v>
      </c>
      <c r="L517" s="30"/>
      <c r="M517" s="217">
        <f>'Data base'!W42</f>
        <v>40</v>
      </c>
      <c r="N517" s="171" t="s">
        <v>1040</v>
      </c>
      <c r="O517" s="167" t="s">
        <v>449</v>
      </c>
      <c r="P517" s="167" t="s">
        <v>450</v>
      </c>
      <c r="Q517" s="167" t="s">
        <v>493</v>
      </c>
      <c r="R517" s="30"/>
      <c r="S517" s="127" t="e">
        <f>'Data base'!AF42</f>
        <v>#DIV/0!</v>
      </c>
      <c r="T517" s="127" t="s">
        <v>448</v>
      </c>
      <c r="U517" s="127" t="s">
        <v>449</v>
      </c>
      <c r="V517" s="127" t="s">
        <v>450</v>
      </c>
      <c r="W517" s="127" t="s">
        <v>493</v>
      </c>
      <c r="X517" s="30"/>
      <c r="Y517" s="98">
        <f>'Data base'!AO42</f>
        <v>2.8571428571428572</v>
      </c>
      <c r="Z517" s="171" t="s">
        <v>1040</v>
      </c>
      <c r="AA517" s="167" t="s">
        <v>449</v>
      </c>
      <c r="AB517" s="167" t="s">
        <v>450</v>
      </c>
      <c r="AC517" s="167" t="s">
        <v>493</v>
      </c>
      <c r="AD517" s="30"/>
      <c r="AE517" s="96">
        <f>'Data base'!AX42</f>
        <v>6</v>
      </c>
      <c r="AF517" s="171" t="s">
        <v>1040</v>
      </c>
      <c r="AG517" s="167" t="s">
        <v>449</v>
      </c>
      <c r="AH517" s="167" t="s">
        <v>450</v>
      </c>
      <c r="AI517" s="167" t="s">
        <v>493</v>
      </c>
      <c r="AJ517" s="30"/>
      <c r="AK517" s="96" t="e">
        <f>'Data base'!BH42</f>
        <v>#DIV/0!</v>
      </c>
      <c r="AL517" s="167" t="s">
        <v>448</v>
      </c>
      <c r="AM517" s="167" t="s">
        <v>449</v>
      </c>
      <c r="AN517" s="167" t="s">
        <v>450</v>
      </c>
      <c r="AO517" s="167" t="s">
        <v>493</v>
      </c>
    </row>
    <row r="518" spans="1:41" x14ac:dyDescent="0.3">
      <c r="D518" s="30" t="s">
        <v>437</v>
      </c>
      <c r="E518" s="30"/>
      <c r="F518" s="140">
        <f>'Data base'!E42</f>
        <v>5</v>
      </c>
      <c r="G518" s="127">
        <f>$F518</f>
        <v>5</v>
      </c>
      <c r="H518" s="127" t="s">
        <v>451</v>
      </c>
      <c r="I518" s="171" t="s">
        <v>548</v>
      </c>
      <c r="J518" s="135" t="s">
        <v>453</v>
      </c>
      <c r="K518" s="127" t="s">
        <v>370</v>
      </c>
      <c r="L518" s="30"/>
      <c r="M518" s="172">
        <f>$F518</f>
        <v>5</v>
      </c>
      <c r="N518" s="167" t="s">
        <v>451</v>
      </c>
      <c r="O518" s="171" t="s">
        <v>548</v>
      </c>
      <c r="P518" s="170" t="s">
        <v>453</v>
      </c>
      <c r="Q518" s="167" t="s">
        <v>370</v>
      </c>
      <c r="R518" s="30"/>
      <c r="S518" s="127">
        <f>$F518</f>
        <v>5</v>
      </c>
      <c r="T518" s="127" t="s">
        <v>451</v>
      </c>
      <c r="U518" s="171" t="s">
        <v>548</v>
      </c>
      <c r="V518" s="135" t="s">
        <v>453</v>
      </c>
      <c r="W518" s="127" t="s">
        <v>370</v>
      </c>
      <c r="X518" s="30"/>
      <c r="Y518" s="208">
        <f>$F518</f>
        <v>5</v>
      </c>
      <c r="Z518" s="167" t="s">
        <v>451</v>
      </c>
      <c r="AA518" s="171" t="s">
        <v>548</v>
      </c>
      <c r="AB518" s="170" t="s">
        <v>453</v>
      </c>
      <c r="AC518" s="167" t="s">
        <v>370</v>
      </c>
      <c r="AD518" s="30"/>
      <c r="AE518" s="208">
        <f>$F518</f>
        <v>5</v>
      </c>
      <c r="AF518" s="167" t="s">
        <v>451</v>
      </c>
      <c r="AG518" s="171" t="s">
        <v>548</v>
      </c>
      <c r="AH518" s="170" t="s">
        <v>453</v>
      </c>
      <c r="AI518" s="167" t="s">
        <v>370</v>
      </c>
      <c r="AJ518" s="30"/>
      <c r="AK518" s="208">
        <f>$F518</f>
        <v>5</v>
      </c>
      <c r="AL518" s="167" t="s">
        <v>451</v>
      </c>
      <c r="AM518" s="171" t="s">
        <v>548</v>
      </c>
      <c r="AN518" s="170" t="s">
        <v>453</v>
      </c>
      <c r="AO518" s="167" t="s">
        <v>370</v>
      </c>
    </row>
    <row r="519" spans="1:41" x14ac:dyDescent="0.3">
      <c r="D519" s="30" t="s">
        <v>561</v>
      </c>
      <c r="E519" s="30"/>
      <c r="F519" s="139"/>
      <c r="H519" s="127"/>
      <c r="I519" s="127"/>
      <c r="J519" s="135"/>
      <c r="K519" s="127"/>
      <c r="L519" s="30"/>
      <c r="M519" s="172">
        <f>'Data base'!U42</f>
        <v>1</v>
      </c>
      <c r="N519" s="127"/>
      <c r="O519" s="127"/>
      <c r="P519" s="135"/>
      <c r="Q519" s="127"/>
      <c r="R519" s="30"/>
      <c r="S519" s="127">
        <f>'Data base'!AD42</f>
        <v>0</v>
      </c>
      <c r="T519" s="127"/>
      <c r="U519" s="127"/>
      <c r="V519" s="135"/>
      <c r="W519" s="127"/>
      <c r="X519" s="30"/>
      <c r="Y519" s="208">
        <f>'Data base'!AM42</f>
        <v>21</v>
      </c>
      <c r="Z519" s="30"/>
      <c r="AA519" s="30"/>
      <c r="AB519" s="30"/>
      <c r="AC519" s="30"/>
      <c r="AD519" s="30"/>
      <c r="AE519" s="208">
        <f>'Data base'!AV42</f>
        <v>10</v>
      </c>
      <c r="AF519" s="30"/>
      <c r="AG519" s="30"/>
      <c r="AH519" s="30"/>
      <c r="AI519" s="30"/>
      <c r="AJ519" s="30"/>
      <c r="AK519" s="208">
        <f>'Data base'!BF42</f>
        <v>0</v>
      </c>
      <c r="AL519" s="30"/>
      <c r="AM519" s="30"/>
      <c r="AN519" s="30"/>
      <c r="AO519" s="30"/>
    </row>
    <row r="520" spans="1:41" x14ac:dyDescent="0.3">
      <c r="D520" s="30" t="s">
        <v>1039</v>
      </c>
      <c r="E520" s="30"/>
      <c r="F520" s="139"/>
      <c r="H520" s="30"/>
      <c r="I520" s="30"/>
      <c r="J520" s="30"/>
      <c r="K520" s="30"/>
      <c r="L520" s="30"/>
      <c r="M520" s="172">
        <f>Protection!F42</f>
        <v>0</v>
      </c>
      <c r="N520" s="30"/>
      <c r="O520" s="30"/>
      <c r="P520" s="30"/>
      <c r="Q520" s="30"/>
      <c r="R520" s="30"/>
      <c r="S520" s="225">
        <f>Protection!G42</f>
        <v>0</v>
      </c>
      <c r="T520" s="30"/>
      <c r="U520" s="30"/>
      <c r="V520" s="30"/>
      <c r="W520" s="30"/>
      <c r="X520" s="30"/>
      <c r="Y520" s="229" t="str">
        <f>Protection!H42</f>
        <v>All year (if micro-res.)</v>
      </c>
      <c r="Z520" s="30"/>
      <c r="AA520" s="30"/>
      <c r="AB520" s="30"/>
      <c r="AC520" s="30"/>
      <c r="AD520" s="30"/>
      <c r="AE520" s="208">
        <f>Protection!I42</f>
        <v>0</v>
      </c>
      <c r="AF520" s="30"/>
      <c r="AG520" s="30"/>
      <c r="AH520" s="30"/>
      <c r="AI520" s="30"/>
      <c r="AJ520" s="30"/>
      <c r="AK520" s="208">
        <f>Protection!J42</f>
        <v>0</v>
      </c>
      <c r="AL520" s="30"/>
      <c r="AM520" s="30"/>
      <c r="AN520" s="30"/>
      <c r="AO520" s="30"/>
    </row>
    <row r="521" spans="1:41" x14ac:dyDescent="0.3">
      <c r="D521" s="30" t="s">
        <v>1038</v>
      </c>
      <c r="E521" s="30"/>
      <c r="F521" s="139"/>
      <c r="H521" s="30"/>
      <c r="I521" s="30"/>
      <c r="J521" s="30"/>
      <c r="K521" s="30"/>
      <c r="L521" s="30"/>
      <c r="M521" s="205" t="str">
        <f>Protection!L42</f>
        <v>Protected areas or...**</v>
      </c>
      <c r="N521" s="30"/>
      <c r="O521" s="30"/>
      <c r="P521" s="30"/>
      <c r="Q521" s="30"/>
      <c r="R521" s="30"/>
      <c r="S521" s="30" t="str">
        <f>Protection!M42</f>
        <v>-</v>
      </c>
      <c r="T521" s="30"/>
      <c r="U521" s="30"/>
      <c r="V521" s="30"/>
      <c r="W521" s="30"/>
      <c r="X521" s="30"/>
      <c r="Y521" s="229" t="str">
        <f>Protection!N42</f>
        <v>Microreserve</v>
      </c>
      <c r="Z521" s="30"/>
      <c r="AA521" s="30"/>
      <c r="AB521" s="30"/>
      <c r="AC521" s="30"/>
      <c r="AD521" s="30"/>
      <c r="AE521" s="208">
        <f>Protection!O42</f>
        <v>0</v>
      </c>
      <c r="AF521" s="30"/>
      <c r="AG521" s="30"/>
      <c r="AH521" s="30"/>
      <c r="AI521" s="30"/>
      <c r="AJ521" s="30"/>
      <c r="AK521" s="225" t="str">
        <f>Protection!P42</f>
        <v>-</v>
      </c>
      <c r="AL521" s="30"/>
      <c r="AM521" s="30"/>
      <c r="AN521" s="30"/>
      <c r="AO521" s="30"/>
    </row>
    <row r="522" spans="1:41" x14ac:dyDescent="0.3">
      <c r="M522" s="172"/>
    </row>
    <row r="523" spans="1:41" x14ac:dyDescent="0.3">
      <c r="A523" s="194">
        <v>43</v>
      </c>
      <c r="B523" s="39" t="str">
        <f>'Data base'!C43</f>
        <v>Upupa epops</v>
      </c>
      <c r="C523" s="29" t="str">
        <f>'Data base'!D43</f>
        <v>Common Hoopoe</v>
      </c>
      <c r="D523" s="65" t="s">
        <v>438</v>
      </c>
      <c r="E523" s="65"/>
      <c r="F523" s="131"/>
      <c r="G523" s="138" t="s">
        <v>456</v>
      </c>
      <c r="H523" s="131" t="s">
        <v>439</v>
      </c>
      <c r="I523" s="131" t="s">
        <v>381</v>
      </c>
      <c r="J523" s="131" t="s">
        <v>861</v>
      </c>
      <c r="K523" s="131" t="s">
        <v>860</v>
      </c>
      <c r="L523" s="30"/>
      <c r="N523" s="131" t="s">
        <v>439</v>
      </c>
      <c r="O523" s="131" t="s">
        <v>381</v>
      </c>
      <c r="P523" s="131" t="s">
        <v>861</v>
      </c>
      <c r="Q523" s="131" t="s">
        <v>860</v>
      </c>
      <c r="R523" s="30"/>
      <c r="S523" s="137" t="s">
        <v>456</v>
      </c>
      <c r="T523" s="131" t="s">
        <v>439</v>
      </c>
      <c r="U523" s="131" t="s">
        <v>381</v>
      </c>
      <c r="V523" s="131" t="s">
        <v>861</v>
      </c>
      <c r="W523" s="131" t="s">
        <v>860</v>
      </c>
      <c r="X523" s="30"/>
      <c r="Y523" s="30"/>
      <c r="Z523" s="131" t="s">
        <v>439</v>
      </c>
      <c r="AA523" s="131" t="s">
        <v>381</v>
      </c>
      <c r="AB523" s="131" t="s">
        <v>861</v>
      </c>
      <c r="AC523" s="131" t="s">
        <v>860</v>
      </c>
      <c r="AD523" s="30"/>
      <c r="AE523" s="30"/>
      <c r="AF523" s="131" t="s">
        <v>439</v>
      </c>
      <c r="AG523" s="131" t="s">
        <v>381</v>
      </c>
      <c r="AH523" s="131" t="s">
        <v>861</v>
      </c>
      <c r="AI523" s="131" t="s">
        <v>860</v>
      </c>
      <c r="AJ523" s="30"/>
      <c r="AK523" s="137" t="s">
        <v>456</v>
      </c>
      <c r="AL523" s="131" t="s">
        <v>439</v>
      </c>
      <c r="AM523" s="131" t="s">
        <v>381</v>
      </c>
      <c r="AN523" s="131" t="s">
        <v>861</v>
      </c>
      <c r="AO523" s="131" t="s">
        <v>860</v>
      </c>
    </row>
    <row r="524" spans="1:41" x14ac:dyDescent="0.3">
      <c r="D524" s="130" t="s">
        <v>432</v>
      </c>
      <c r="E524" s="130"/>
      <c r="F524" s="141">
        <f>'Data base'!G43</f>
        <v>0</v>
      </c>
      <c r="G524" s="127">
        <f>$F524</f>
        <v>0</v>
      </c>
      <c r="H524" s="132">
        <v>1</v>
      </c>
      <c r="I524" s="132">
        <v>2</v>
      </c>
      <c r="J524" s="132">
        <v>3</v>
      </c>
      <c r="K524" s="173" t="s">
        <v>440</v>
      </c>
      <c r="L524" s="30"/>
      <c r="M524" s="167">
        <f>$F524</f>
        <v>0</v>
      </c>
      <c r="N524" s="168">
        <v>1</v>
      </c>
      <c r="O524" s="168">
        <v>2</v>
      </c>
      <c r="P524" s="168">
        <v>3</v>
      </c>
      <c r="Q524" s="173" t="s">
        <v>440</v>
      </c>
      <c r="R524" s="30"/>
      <c r="S524" s="127">
        <f>$F524</f>
        <v>0</v>
      </c>
      <c r="T524" s="132">
        <v>1</v>
      </c>
      <c r="U524" s="132">
        <v>2</v>
      </c>
      <c r="V524" s="132">
        <v>3</v>
      </c>
      <c r="W524" s="142" t="s">
        <v>440</v>
      </c>
      <c r="X524" s="30"/>
      <c r="Y524" s="167">
        <f>$F524</f>
        <v>0</v>
      </c>
      <c r="Z524" s="168">
        <v>1</v>
      </c>
      <c r="AA524" s="168">
        <v>2</v>
      </c>
      <c r="AB524" s="168">
        <v>3</v>
      </c>
      <c r="AC524" s="173" t="s">
        <v>440</v>
      </c>
      <c r="AD524" s="30"/>
      <c r="AE524" s="167">
        <f>$F524</f>
        <v>0</v>
      </c>
      <c r="AF524" s="168">
        <v>1</v>
      </c>
      <c r="AG524" s="168">
        <v>2</v>
      </c>
      <c r="AH524" s="168">
        <v>3</v>
      </c>
      <c r="AI524" s="173" t="s">
        <v>440</v>
      </c>
      <c r="AJ524" s="30"/>
      <c r="AK524" s="167">
        <f>$F524</f>
        <v>0</v>
      </c>
      <c r="AL524" s="168">
        <v>1</v>
      </c>
      <c r="AM524" s="168">
        <v>2</v>
      </c>
      <c r="AN524" s="168">
        <v>3</v>
      </c>
      <c r="AO524" s="173" t="s">
        <v>440</v>
      </c>
    </row>
    <row r="525" spans="1:41" x14ac:dyDescent="0.3">
      <c r="D525" s="31" t="s">
        <v>435</v>
      </c>
      <c r="E525" s="30"/>
      <c r="F525" s="140">
        <f>'Data base'!J43</f>
        <v>0</v>
      </c>
      <c r="G525" s="127">
        <f>$F525</f>
        <v>0</v>
      </c>
      <c r="H525" s="127" t="s">
        <v>389</v>
      </c>
      <c r="I525" s="127" t="s">
        <v>404</v>
      </c>
      <c r="J525" s="127" t="s">
        <v>446</v>
      </c>
      <c r="K525" s="171" t="s">
        <v>447</v>
      </c>
      <c r="L525" s="30"/>
      <c r="M525" s="167">
        <f>$F525</f>
        <v>0</v>
      </c>
      <c r="N525" s="167" t="s">
        <v>389</v>
      </c>
      <c r="O525" s="167" t="s">
        <v>404</v>
      </c>
      <c r="P525" s="167" t="s">
        <v>446</v>
      </c>
      <c r="Q525" s="171" t="s">
        <v>447</v>
      </c>
      <c r="R525" s="30"/>
      <c r="S525" s="127">
        <f>$F525</f>
        <v>0</v>
      </c>
      <c r="T525" s="127" t="s">
        <v>389</v>
      </c>
      <c r="U525" s="127" t="s">
        <v>404</v>
      </c>
      <c r="V525" s="127" t="s">
        <v>446</v>
      </c>
      <c r="W525" s="138" t="s">
        <v>447</v>
      </c>
      <c r="X525" s="30"/>
      <c r="Y525" s="167">
        <f>$F525</f>
        <v>0</v>
      </c>
      <c r="Z525" s="167" t="s">
        <v>389</v>
      </c>
      <c r="AA525" s="167" t="s">
        <v>404</v>
      </c>
      <c r="AB525" s="167" t="s">
        <v>446</v>
      </c>
      <c r="AC525" s="171" t="s">
        <v>447</v>
      </c>
      <c r="AD525" s="30"/>
      <c r="AE525" s="167">
        <f>$F525</f>
        <v>0</v>
      </c>
      <c r="AF525" s="167" t="s">
        <v>389</v>
      </c>
      <c r="AG525" s="167" t="s">
        <v>404</v>
      </c>
      <c r="AH525" s="167" t="s">
        <v>446</v>
      </c>
      <c r="AI525" s="171" t="s">
        <v>447</v>
      </c>
      <c r="AJ525" s="30"/>
      <c r="AK525" s="167">
        <f>$F525</f>
        <v>0</v>
      </c>
      <c r="AL525" s="167" t="s">
        <v>389</v>
      </c>
      <c r="AM525" s="167" t="s">
        <v>404</v>
      </c>
      <c r="AN525" s="167" t="s">
        <v>446</v>
      </c>
      <c r="AO525" s="171" t="s">
        <v>447</v>
      </c>
    </row>
    <row r="526" spans="1:41" s="194" customFormat="1" x14ac:dyDescent="0.3">
      <c r="B526" s="3"/>
      <c r="D526" s="31" t="s">
        <v>601</v>
      </c>
      <c r="F526" s="139"/>
      <c r="G526" s="97">
        <f>'Data base'!S43</f>
        <v>0</v>
      </c>
      <c r="H526" s="208" t="s">
        <v>640</v>
      </c>
      <c r="I526" s="208" t="s">
        <v>1058</v>
      </c>
      <c r="J526" s="208" t="s">
        <v>1057</v>
      </c>
      <c r="K526" s="208" t="s">
        <v>1054</v>
      </c>
      <c r="M526" s="97">
        <f>'Data base'!AB43</f>
        <v>9.772733704784646E-4</v>
      </c>
      <c r="N526" s="208" t="s">
        <v>640</v>
      </c>
      <c r="O526" s="208" t="s">
        <v>1058</v>
      </c>
      <c r="P526" s="208" t="s">
        <v>1057</v>
      </c>
      <c r="Q526" s="171" t="s">
        <v>1054</v>
      </c>
      <c r="S526" s="97">
        <f>'Data base'!AK43</f>
        <v>0</v>
      </c>
      <c r="T526" s="208" t="s">
        <v>640</v>
      </c>
      <c r="U526" s="208" t="s">
        <v>1058</v>
      </c>
      <c r="V526" s="208" t="s">
        <v>1057</v>
      </c>
      <c r="W526" s="208" t="s">
        <v>1054</v>
      </c>
      <c r="Y526" s="97">
        <f>'Data base'!AT43</f>
        <v>6.8432891049559537E-4</v>
      </c>
      <c r="Z526" s="208" t="s">
        <v>640</v>
      </c>
      <c r="AA526" s="208" t="s">
        <v>1058</v>
      </c>
      <c r="AB526" s="208" t="s">
        <v>1057</v>
      </c>
      <c r="AC526" s="171" t="s">
        <v>1054</v>
      </c>
      <c r="AE526" s="97">
        <f>'Data base'!BC43</f>
        <v>6.7687779479326188E-3</v>
      </c>
      <c r="AF526" s="208" t="s">
        <v>640</v>
      </c>
      <c r="AG526" s="208" t="s">
        <v>1058</v>
      </c>
      <c r="AH526" s="208" t="s">
        <v>1057</v>
      </c>
      <c r="AI526" s="171" t="s">
        <v>1054</v>
      </c>
      <c r="AK526" s="97">
        <f>'Data base'!BM43</f>
        <v>0</v>
      </c>
      <c r="AL526" s="208" t="s">
        <v>640</v>
      </c>
      <c r="AM526" s="208" t="s">
        <v>1058</v>
      </c>
      <c r="AN526" s="208" t="s">
        <v>1057</v>
      </c>
      <c r="AO526" s="208" t="s">
        <v>1054</v>
      </c>
    </row>
    <row r="527" spans="1:41" x14ac:dyDescent="0.3">
      <c r="D527" s="31" t="s">
        <v>433</v>
      </c>
      <c r="E527" s="133" t="s">
        <v>441</v>
      </c>
      <c r="F527" s="139"/>
      <c r="G527" s="127" t="s">
        <v>68</v>
      </c>
      <c r="H527" s="171" t="s">
        <v>442</v>
      </c>
      <c r="I527" s="127" t="s">
        <v>443</v>
      </c>
      <c r="J527" s="127" t="s">
        <v>444</v>
      </c>
      <c r="K527" s="127" t="s">
        <v>445</v>
      </c>
      <c r="L527" s="30"/>
      <c r="M527" s="172" t="str">
        <f>'Data base'!T43</f>
        <v>VU</v>
      </c>
      <c r="N527" s="167" t="s">
        <v>442</v>
      </c>
      <c r="O527" s="171" t="s">
        <v>443</v>
      </c>
      <c r="P527" s="167" t="s">
        <v>444</v>
      </c>
      <c r="Q527" s="167" t="s">
        <v>445</v>
      </c>
      <c r="R527" s="30"/>
      <c r="S527" s="127" t="str">
        <f>'Data base'!AC43</f>
        <v>-</v>
      </c>
      <c r="T527" s="127" t="s">
        <v>442</v>
      </c>
      <c r="U527" s="127" t="s">
        <v>443</v>
      </c>
      <c r="V527" s="127" t="s">
        <v>444</v>
      </c>
      <c r="W527" s="127" t="s">
        <v>445</v>
      </c>
      <c r="X527" s="30"/>
      <c r="Y527" s="208">
        <f>'Data base'!AL43</f>
        <v>2</v>
      </c>
      <c r="Z527" s="167" t="s">
        <v>442</v>
      </c>
      <c r="AA527" s="171" t="s">
        <v>443</v>
      </c>
      <c r="AB527" s="167" t="s">
        <v>444</v>
      </c>
      <c r="AC527" s="167" t="s">
        <v>445</v>
      </c>
      <c r="AD527" s="30"/>
      <c r="AE527" s="208" t="str">
        <f>'Data base'!AU43</f>
        <v>3 ( R )</v>
      </c>
      <c r="AF527" s="167" t="s">
        <v>442</v>
      </c>
      <c r="AG527" s="171" t="s">
        <v>443</v>
      </c>
      <c r="AH527" s="167" t="s">
        <v>444</v>
      </c>
      <c r="AI527" s="167" t="s">
        <v>445</v>
      </c>
      <c r="AJ527" s="30"/>
      <c r="AK527" s="208" t="str">
        <f>'Data base'!BD43</f>
        <v>RE</v>
      </c>
      <c r="AL527" s="171" t="s">
        <v>442</v>
      </c>
      <c r="AM527" s="167" t="s">
        <v>443</v>
      </c>
      <c r="AN527" s="167" t="s">
        <v>444</v>
      </c>
      <c r="AO527" s="167" t="s">
        <v>445</v>
      </c>
    </row>
    <row r="528" spans="1:41" x14ac:dyDescent="0.3">
      <c r="D528" s="264" t="s">
        <v>434</v>
      </c>
      <c r="E528" s="30" t="s">
        <v>384</v>
      </c>
      <c r="F528" s="139"/>
      <c r="H528" s="127" t="s">
        <v>389</v>
      </c>
      <c r="I528" s="127" t="s">
        <v>404</v>
      </c>
      <c r="J528" s="127" t="s">
        <v>287</v>
      </c>
      <c r="K528" s="127" t="s">
        <v>318</v>
      </c>
      <c r="L528" s="30"/>
      <c r="M528" s="218" t="str">
        <f>'Data base'!Y43</f>
        <v>- (20 - 50)</v>
      </c>
      <c r="N528" s="167" t="s">
        <v>389</v>
      </c>
      <c r="O528" s="171" t="s">
        <v>404</v>
      </c>
      <c r="P528" s="167" t="s">
        <v>287</v>
      </c>
      <c r="Q528" s="167" t="s">
        <v>318</v>
      </c>
      <c r="R528" s="30"/>
      <c r="S528" s="127" t="str">
        <f>'Data base'!AH43</f>
        <v>-</v>
      </c>
      <c r="T528" s="127" t="s">
        <v>389</v>
      </c>
      <c r="U528" s="127" t="s">
        <v>404</v>
      </c>
      <c r="V528" s="127" t="s">
        <v>287</v>
      </c>
      <c r="W528" s="127" t="s">
        <v>318</v>
      </c>
      <c r="X528" s="30"/>
      <c r="Y528" s="99">
        <f>'Data base'!AQ43</f>
        <v>0</v>
      </c>
      <c r="Z528" s="167" t="s">
        <v>389</v>
      </c>
      <c r="AA528" s="167" t="s">
        <v>404</v>
      </c>
      <c r="AB528" s="171" t="s">
        <v>287</v>
      </c>
      <c r="AC528" s="167" t="s">
        <v>318</v>
      </c>
      <c r="AD528" s="30"/>
      <c r="AE528" s="208" t="str">
        <f>'Data base'!AZ43</f>
        <v xml:space="preserve"> + (5 - 10)</v>
      </c>
      <c r="AF528" s="167" t="s">
        <v>389</v>
      </c>
      <c r="AG528" s="167" t="s">
        <v>404</v>
      </c>
      <c r="AH528" s="167" t="s">
        <v>287</v>
      </c>
      <c r="AI528" s="171" t="s">
        <v>318</v>
      </c>
      <c r="AJ528" s="30"/>
      <c r="AK528" s="99" t="str">
        <f>'Data base'!BJ43</f>
        <v xml:space="preserve"> - (90 - 100)</v>
      </c>
      <c r="AL528" s="171" t="s">
        <v>389</v>
      </c>
      <c r="AM528" s="167" t="s">
        <v>404</v>
      </c>
      <c r="AN528" s="167" t="s">
        <v>287</v>
      </c>
      <c r="AO528" s="167" t="s">
        <v>318</v>
      </c>
    </row>
    <row r="529" spans="1:41" x14ac:dyDescent="0.3">
      <c r="D529" s="264"/>
      <c r="E529" s="30" t="s">
        <v>383</v>
      </c>
      <c r="F529" s="139"/>
      <c r="H529" s="134"/>
      <c r="I529" s="127" t="s">
        <v>389</v>
      </c>
      <c r="J529" s="127" t="s">
        <v>287</v>
      </c>
      <c r="K529" s="127" t="s">
        <v>318</v>
      </c>
      <c r="L529" s="30"/>
      <c r="M529" s="218" t="str">
        <f>'Data base'!X43</f>
        <v>+ (20 - 50)</v>
      </c>
      <c r="N529" s="169"/>
      <c r="O529" s="167" t="s">
        <v>389</v>
      </c>
      <c r="P529" s="167" t="s">
        <v>287</v>
      </c>
      <c r="Q529" s="171" t="s">
        <v>318</v>
      </c>
      <c r="R529" s="30"/>
      <c r="S529" s="127" t="str">
        <f>'Data base'!AG43</f>
        <v>-</v>
      </c>
      <c r="T529" s="134"/>
      <c r="U529" s="127" t="s">
        <v>389</v>
      </c>
      <c r="V529" s="127" t="s">
        <v>287</v>
      </c>
      <c r="W529" s="127" t="s">
        <v>318</v>
      </c>
      <c r="X529" s="30"/>
      <c r="Y529" s="99">
        <f>'Data base'!AP43</f>
        <v>0</v>
      </c>
      <c r="Z529" s="169"/>
      <c r="AA529" s="167" t="s">
        <v>389</v>
      </c>
      <c r="AB529" s="171" t="s">
        <v>287</v>
      </c>
      <c r="AC529" s="167" t="s">
        <v>318</v>
      </c>
      <c r="AD529" s="30"/>
      <c r="AE529" s="208" t="str">
        <f>'Data base'!AY43</f>
        <v xml:space="preserve"> + (5 - 10)</v>
      </c>
      <c r="AF529" s="169"/>
      <c r="AG529" s="167" t="s">
        <v>389</v>
      </c>
      <c r="AH529" s="167" t="s">
        <v>287</v>
      </c>
      <c r="AI529" s="171" t="s">
        <v>318</v>
      </c>
      <c r="AJ529" s="30"/>
      <c r="AK529" s="99" t="str">
        <f>'Data base'!BI43</f>
        <v xml:space="preserve"> - (100 - 100)</v>
      </c>
      <c r="AL529" s="169"/>
      <c r="AM529" s="171" t="s">
        <v>389</v>
      </c>
      <c r="AN529" s="167" t="s">
        <v>287</v>
      </c>
      <c r="AO529" s="167" t="s">
        <v>318</v>
      </c>
    </row>
    <row r="530" spans="1:41" x14ac:dyDescent="0.3">
      <c r="D530" s="30" t="s">
        <v>436</v>
      </c>
      <c r="E530" s="30"/>
      <c r="F530" s="139"/>
      <c r="H530" s="127" t="s">
        <v>448</v>
      </c>
      <c r="I530" s="127" t="s">
        <v>449</v>
      </c>
      <c r="J530" s="127" t="s">
        <v>450</v>
      </c>
      <c r="K530" s="127" t="s">
        <v>493</v>
      </c>
      <c r="L530" s="30"/>
      <c r="M530" s="217">
        <f>'Data base'!W43</f>
        <v>8</v>
      </c>
      <c r="N530" s="171" t="s">
        <v>1040</v>
      </c>
      <c r="O530" s="167" t="s">
        <v>449</v>
      </c>
      <c r="P530" s="167" t="s">
        <v>450</v>
      </c>
      <c r="Q530" s="167" t="s">
        <v>493</v>
      </c>
      <c r="R530" s="30"/>
      <c r="S530" s="127" t="e">
        <f>'Data base'!AF43</f>
        <v>#DIV/0!</v>
      </c>
      <c r="T530" s="127" t="s">
        <v>448</v>
      </c>
      <c r="U530" s="127" t="s">
        <v>449</v>
      </c>
      <c r="V530" s="127" t="s">
        <v>450</v>
      </c>
      <c r="W530" s="127" t="s">
        <v>493</v>
      </c>
      <c r="X530" s="30"/>
      <c r="Y530" s="98">
        <f>'Data base'!AO43</f>
        <v>0.375</v>
      </c>
      <c r="Z530" s="167" t="s">
        <v>448</v>
      </c>
      <c r="AA530" s="171" t="s">
        <v>1049</v>
      </c>
      <c r="AB530" s="167" t="s">
        <v>450</v>
      </c>
      <c r="AC530" s="167" t="s">
        <v>493</v>
      </c>
      <c r="AD530" s="30"/>
      <c r="AE530" s="96">
        <f>'Data base'!AX43</f>
        <v>0.2</v>
      </c>
      <c r="AF530" s="167" t="s">
        <v>448</v>
      </c>
      <c r="AG530" s="171" t="s">
        <v>1049</v>
      </c>
      <c r="AH530" s="167" t="s">
        <v>450</v>
      </c>
      <c r="AI530" s="167" t="s">
        <v>493</v>
      </c>
      <c r="AJ530" s="30"/>
      <c r="AK530" s="96" t="e">
        <f>'Data base'!BH43</f>
        <v>#DIV/0!</v>
      </c>
      <c r="AL530" s="167" t="s">
        <v>448</v>
      </c>
      <c r="AM530" s="167" t="s">
        <v>449</v>
      </c>
      <c r="AN530" s="167" t="s">
        <v>450</v>
      </c>
      <c r="AO530" s="167" t="s">
        <v>493</v>
      </c>
    </row>
    <row r="531" spans="1:41" x14ac:dyDescent="0.3">
      <c r="D531" s="30" t="s">
        <v>437</v>
      </c>
      <c r="E531" s="30"/>
      <c r="F531" s="140" t="str">
        <f>'Data base'!E43</f>
        <v>&lt;3.3</v>
      </c>
      <c r="G531" s="127" t="str">
        <f>$F531</f>
        <v>&lt;3.3</v>
      </c>
      <c r="H531" s="127" t="s">
        <v>451</v>
      </c>
      <c r="I531" s="127" t="s">
        <v>452</v>
      </c>
      <c r="J531" s="135" t="s">
        <v>453</v>
      </c>
      <c r="K531" s="171" t="s">
        <v>370</v>
      </c>
      <c r="L531" s="30"/>
      <c r="M531" s="172" t="str">
        <f>$F531</f>
        <v>&lt;3.3</v>
      </c>
      <c r="N531" s="167" t="s">
        <v>451</v>
      </c>
      <c r="O531" s="167" t="s">
        <v>452</v>
      </c>
      <c r="P531" s="170" t="s">
        <v>453</v>
      </c>
      <c r="Q531" s="171" t="s">
        <v>370</v>
      </c>
      <c r="R531" s="30"/>
      <c r="S531" s="127" t="str">
        <f>$F531</f>
        <v>&lt;3.3</v>
      </c>
      <c r="T531" s="127" t="s">
        <v>451</v>
      </c>
      <c r="U531" s="127" t="s">
        <v>452</v>
      </c>
      <c r="V531" s="135" t="s">
        <v>453</v>
      </c>
      <c r="W531" s="138" t="s">
        <v>370</v>
      </c>
      <c r="X531" s="30"/>
      <c r="Y531" s="208" t="str">
        <f>$F531</f>
        <v>&lt;3.3</v>
      </c>
      <c r="Z531" s="167" t="s">
        <v>451</v>
      </c>
      <c r="AA531" s="167" t="s">
        <v>452</v>
      </c>
      <c r="AB531" s="170" t="s">
        <v>453</v>
      </c>
      <c r="AC531" s="171" t="s">
        <v>370</v>
      </c>
      <c r="AD531" s="30"/>
      <c r="AE531" s="208" t="str">
        <f>$F531</f>
        <v>&lt;3.3</v>
      </c>
      <c r="AF531" s="167" t="s">
        <v>451</v>
      </c>
      <c r="AG531" s="167" t="s">
        <v>452</v>
      </c>
      <c r="AH531" s="170" t="s">
        <v>453</v>
      </c>
      <c r="AI531" s="171" t="s">
        <v>370</v>
      </c>
      <c r="AJ531" s="30"/>
      <c r="AK531" s="208" t="str">
        <f>$F531</f>
        <v>&lt;3.3</v>
      </c>
      <c r="AL531" s="167" t="s">
        <v>451</v>
      </c>
      <c r="AM531" s="167" t="s">
        <v>452</v>
      </c>
      <c r="AN531" s="170" t="s">
        <v>453</v>
      </c>
      <c r="AO531" s="171" t="s">
        <v>370</v>
      </c>
    </row>
    <row r="532" spans="1:41" x14ac:dyDescent="0.3">
      <c r="D532" s="30" t="s">
        <v>561</v>
      </c>
      <c r="E532" s="30"/>
      <c r="F532" s="139"/>
      <c r="H532" s="127"/>
      <c r="I532" s="127"/>
      <c r="J532" s="135"/>
      <c r="K532" s="127"/>
      <c r="L532" s="30"/>
      <c r="M532" s="172">
        <f>'Data base'!U43</f>
        <v>5</v>
      </c>
      <c r="N532" s="127"/>
      <c r="O532" s="127"/>
      <c r="P532" s="135"/>
      <c r="Q532" s="127"/>
      <c r="R532" s="30"/>
      <c r="S532" s="127">
        <f>'Data base'!AD43</f>
        <v>0</v>
      </c>
      <c r="T532" s="127"/>
      <c r="U532" s="127"/>
      <c r="V532" s="135"/>
      <c r="W532" s="127"/>
      <c r="X532" s="30"/>
      <c r="Y532" s="208">
        <f>'Data base'!AM43</f>
        <v>160</v>
      </c>
      <c r="Z532" s="30"/>
      <c r="AA532" s="30"/>
      <c r="AB532" s="30"/>
      <c r="AC532" s="30"/>
      <c r="AD532" s="30"/>
      <c r="AE532" s="208">
        <f>'Data base'!AV43</f>
        <v>300</v>
      </c>
      <c r="AF532" s="30"/>
      <c r="AG532" s="30"/>
      <c r="AH532" s="30"/>
      <c r="AI532" s="30"/>
      <c r="AJ532" s="30"/>
      <c r="AK532" s="208">
        <f>'Data base'!BF43</f>
        <v>0</v>
      </c>
      <c r="AL532" s="30"/>
      <c r="AM532" s="30"/>
      <c r="AN532" s="30"/>
      <c r="AO532" s="30"/>
    </row>
    <row r="533" spans="1:41" x14ac:dyDescent="0.3">
      <c r="D533" s="30" t="s">
        <v>1039</v>
      </c>
      <c r="E533" s="30"/>
      <c r="F533" s="139"/>
      <c r="G533" s="127" t="s">
        <v>546</v>
      </c>
      <c r="H533" s="30"/>
      <c r="I533" s="30"/>
      <c r="J533" s="30"/>
      <c r="K533" s="30"/>
      <c r="L533" s="30"/>
      <c r="M533" s="172">
        <f>Protection!F43</f>
        <v>0</v>
      </c>
      <c r="N533" s="30"/>
      <c r="O533" s="30"/>
      <c r="P533" s="30"/>
      <c r="Q533" s="30"/>
      <c r="R533" s="30"/>
      <c r="S533" s="225">
        <f>Protection!G43</f>
        <v>0</v>
      </c>
      <c r="T533" s="30"/>
      <c r="U533" s="30"/>
      <c r="V533" s="30"/>
      <c r="W533" s="30"/>
      <c r="X533" s="30"/>
      <c r="Y533" s="208">
        <f>Protection!H43</f>
        <v>0</v>
      </c>
      <c r="Z533" s="30"/>
      <c r="AA533" s="30"/>
      <c r="AB533" s="30"/>
      <c r="AC533" s="30"/>
      <c r="AD533" s="30"/>
      <c r="AE533" s="208">
        <f>Protection!I43</f>
        <v>0</v>
      </c>
      <c r="AF533" s="30"/>
      <c r="AG533" s="30"/>
      <c r="AH533" s="30"/>
      <c r="AI533" s="30"/>
      <c r="AJ533" s="30"/>
      <c r="AK533" s="208">
        <f>Protection!J43</f>
        <v>0</v>
      </c>
      <c r="AL533" s="30"/>
      <c r="AM533" s="30"/>
      <c r="AN533" s="30"/>
      <c r="AO533" s="30"/>
    </row>
    <row r="534" spans="1:41" x14ac:dyDescent="0.3">
      <c r="D534" s="30" t="s">
        <v>1038</v>
      </c>
      <c r="E534" s="30"/>
      <c r="F534" s="139"/>
      <c r="G534" s="127" t="s">
        <v>494</v>
      </c>
      <c r="H534" s="30"/>
      <c r="I534" s="30"/>
      <c r="J534" s="30"/>
      <c r="K534" s="30"/>
      <c r="L534" s="30"/>
      <c r="M534" s="172">
        <f>Protection!L43</f>
        <v>0</v>
      </c>
      <c r="N534" s="30"/>
      <c r="O534" s="30"/>
      <c r="P534" s="30"/>
      <c r="Q534" s="30"/>
      <c r="R534" s="30"/>
      <c r="S534" s="30" t="str">
        <f>Protection!M43</f>
        <v>-</v>
      </c>
      <c r="T534" s="30"/>
      <c r="U534" s="30"/>
      <c r="V534" s="30"/>
      <c r="W534" s="30"/>
      <c r="X534" s="30"/>
      <c r="Y534" s="208">
        <f>Protection!N43</f>
        <v>0</v>
      </c>
      <c r="Z534" s="30"/>
      <c r="AA534" s="30"/>
      <c r="AB534" s="30"/>
      <c r="AC534" s="30"/>
      <c r="AD534" s="30"/>
      <c r="AE534" s="208">
        <f>Protection!O43</f>
        <v>0</v>
      </c>
      <c r="AF534" s="30"/>
      <c r="AG534" s="30"/>
      <c r="AH534" s="30"/>
      <c r="AI534" s="30"/>
      <c r="AJ534" s="30"/>
      <c r="AK534" s="225" t="str">
        <f>Protection!P43</f>
        <v>-</v>
      </c>
      <c r="AL534" s="30"/>
      <c r="AM534" s="30"/>
      <c r="AN534" s="30"/>
      <c r="AO534" s="30"/>
    </row>
    <row r="536" spans="1:41" x14ac:dyDescent="0.3">
      <c r="A536" s="194">
        <v>44</v>
      </c>
      <c r="B536" s="39" t="str">
        <f>'Data base'!C44</f>
        <v>Jynx torquilla</v>
      </c>
      <c r="C536" s="29" t="str">
        <f>'Data base'!D44</f>
        <v>Northern Wryneck</v>
      </c>
      <c r="D536" s="65" t="s">
        <v>438</v>
      </c>
      <c r="E536" s="65"/>
      <c r="F536" s="131"/>
      <c r="H536" s="131" t="s">
        <v>439</v>
      </c>
      <c r="I536" s="131" t="s">
        <v>381</v>
      </c>
      <c r="J536" s="131" t="s">
        <v>861</v>
      </c>
      <c r="K536" s="131" t="s">
        <v>860</v>
      </c>
      <c r="L536" s="30"/>
      <c r="N536" s="131" t="s">
        <v>439</v>
      </c>
      <c r="O536" s="131" t="s">
        <v>381</v>
      </c>
      <c r="P536" s="131" t="s">
        <v>861</v>
      </c>
      <c r="Q536" s="131" t="s">
        <v>860</v>
      </c>
      <c r="R536" s="30"/>
      <c r="S536" s="30"/>
      <c r="T536" s="131" t="s">
        <v>439</v>
      </c>
      <c r="U536" s="131" t="s">
        <v>381</v>
      </c>
      <c r="V536" s="131" t="s">
        <v>861</v>
      </c>
      <c r="W536" s="131" t="s">
        <v>860</v>
      </c>
      <c r="X536" s="30"/>
      <c r="Y536" s="30"/>
      <c r="Z536" s="131" t="s">
        <v>439</v>
      </c>
      <c r="AA536" s="131" t="s">
        <v>381</v>
      </c>
      <c r="AB536" s="131" t="s">
        <v>861</v>
      </c>
      <c r="AC536" s="131" t="s">
        <v>860</v>
      </c>
      <c r="AD536" s="30"/>
      <c r="AE536" s="30"/>
      <c r="AF536" s="131" t="s">
        <v>439</v>
      </c>
      <c r="AG536" s="131" t="s">
        <v>381</v>
      </c>
      <c r="AH536" s="131" t="s">
        <v>861</v>
      </c>
      <c r="AI536" s="131" t="s">
        <v>860</v>
      </c>
      <c r="AJ536" s="30"/>
      <c r="AK536" s="30"/>
      <c r="AL536" s="131" t="s">
        <v>439</v>
      </c>
      <c r="AM536" s="131" t="s">
        <v>381</v>
      </c>
      <c r="AN536" s="131" t="s">
        <v>861</v>
      </c>
      <c r="AO536" s="131" t="s">
        <v>860</v>
      </c>
    </row>
    <row r="537" spans="1:41" x14ac:dyDescent="0.3">
      <c r="D537" s="130" t="s">
        <v>432</v>
      </c>
      <c r="E537" s="130"/>
      <c r="F537" s="141">
        <f>'Data base'!G44</f>
        <v>3</v>
      </c>
      <c r="G537" s="127">
        <f>$F537</f>
        <v>3</v>
      </c>
      <c r="H537" s="132">
        <v>1</v>
      </c>
      <c r="I537" s="132">
        <v>2</v>
      </c>
      <c r="J537" s="142">
        <v>3</v>
      </c>
      <c r="K537" s="132" t="s">
        <v>440</v>
      </c>
      <c r="L537" s="30"/>
      <c r="M537" s="140">
        <f>$F537</f>
        <v>3</v>
      </c>
      <c r="N537" s="132">
        <v>1</v>
      </c>
      <c r="O537" s="132">
        <v>2</v>
      </c>
      <c r="P537" s="173">
        <v>3</v>
      </c>
      <c r="Q537" s="132" t="s">
        <v>440</v>
      </c>
      <c r="R537" s="30"/>
      <c r="S537" s="127">
        <f>$F537</f>
        <v>3</v>
      </c>
      <c r="T537" s="132">
        <v>1</v>
      </c>
      <c r="U537" s="132">
        <v>2</v>
      </c>
      <c r="V537" s="142">
        <v>3</v>
      </c>
      <c r="W537" s="132" t="s">
        <v>440</v>
      </c>
      <c r="X537" s="30"/>
      <c r="Y537" s="172">
        <f>$F537</f>
        <v>3</v>
      </c>
      <c r="Z537" s="168">
        <v>1</v>
      </c>
      <c r="AA537" s="168">
        <v>2</v>
      </c>
      <c r="AB537" s="173">
        <v>3</v>
      </c>
      <c r="AC537" s="168" t="s">
        <v>440</v>
      </c>
      <c r="AD537" s="30"/>
      <c r="AE537" s="172">
        <f>$F537</f>
        <v>3</v>
      </c>
      <c r="AF537" s="168">
        <v>1</v>
      </c>
      <c r="AG537" s="168">
        <v>2</v>
      </c>
      <c r="AH537" s="173">
        <v>3</v>
      </c>
      <c r="AI537" s="168" t="s">
        <v>440</v>
      </c>
      <c r="AJ537" s="30"/>
      <c r="AK537" s="172">
        <f>$F537</f>
        <v>3</v>
      </c>
      <c r="AL537" s="168">
        <v>1</v>
      </c>
      <c r="AM537" s="168">
        <v>2</v>
      </c>
      <c r="AN537" s="173">
        <v>3</v>
      </c>
      <c r="AO537" s="168" t="s">
        <v>440</v>
      </c>
    </row>
    <row r="538" spans="1:41" x14ac:dyDescent="0.3">
      <c r="D538" s="31" t="s">
        <v>435</v>
      </c>
      <c r="E538" s="30"/>
      <c r="F538" s="140">
        <f>'Data base'!J44</f>
        <v>0</v>
      </c>
      <c r="G538" s="127">
        <f>$F538</f>
        <v>0</v>
      </c>
      <c r="H538" s="127" t="s">
        <v>389</v>
      </c>
      <c r="I538" s="127" t="s">
        <v>404</v>
      </c>
      <c r="J538" s="127" t="s">
        <v>446</v>
      </c>
      <c r="K538" s="127" t="s">
        <v>447</v>
      </c>
      <c r="L538" s="30"/>
      <c r="M538" s="140">
        <f>$F538</f>
        <v>0</v>
      </c>
      <c r="N538" s="127" t="s">
        <v>389</v>
      </c>
      <c r="O538" s="127" t="s">
        <v>404</v>
      </c>
      <c r="P538" s="127" t="s">
        <v>446</v>
      </c>
      <c r="Q538" s="171" t="s">
        <v>447</v>
      </c>
      <c r="R538" s="30"/>
      <c r="S538" s="127">
        <f>$F538</f>
        <v>0</v>
      </c>
      <c r="T538" s="127" t="s">
        <v>389</v>
      </c>
      <c r="U538" s="127" t="s">
        <v>404</v>
      </c>
      <c r="V538" s="127" t="s">
        <v>446</v>
      </c>
      <c r="W538" s="138" t="s">
        <v>447</v>
      </c>
      <c r="X538" s="30"/>
      <c r="Y538" s="172">
        <f>$F538</f>
        <v>0</v>
      </c>
      <c r="Z538" s="167" t="s">
        <v>389</v>
      </c>
      <c r="AA538" s="167" t="s">
        <v>404</v>
      </c>
      <c r="AB538" s="167" t="s">
        <v>446</v>
      </c>
      <c r="AC538" s="171" t="s">
        <v>447</v>
      </c>
      <c r="AD538" s="30"/>
      <c r="AE538" s="172">
        <f>$F538</f>
        <v>0</v>
      </c>
      <c r="AF538" s="167" t="s">
        <v>389</v>
      </c>
      <c r="AG538" s="167" t="s">
        <v>404</v>
      </c>
      <c r="AH538" s="167" t="s">
        <v>446</v>
      </c>
      <c r="AI538" s="171" t="s">
        <v>447</v>
      </c>
      <c r="AJ538" s="30"/>
      <c r="AK538" s="172">
        <f>$F538</f>
        <v>0</v>
      </c>
      <c r="AL538" s="167" t="s">
        <v>389</v>
      </c>
      <c r="AM538" s="167" t="s">
        <v>404</v>
      </c>
      <c r="AN538" s="167" t="s">
        <v>446</v>
      </c>
      <c r="AO538" s="171" t="s">
        <v>447</v>
      </c>
    </row>
    <row r="539" spans="1:41" s="194" customFormat="1" x14ac:dyDescent="0.3">
      <c r="B539" s="3"/>
      <c r="D539" s="31" t="s">
        <v>601</v>
      </c>
      <c r="F539" s="139"/>
      <c r="G539" s="97">
        <f>'Data base'!S44</f>
        <v>1.0388002970251077E-3</v>
      </c>
      <c r="H539" s="208" t="s">
        <v>640</v>
      </c>
      <c r="I539" s="208" t="s">
        <v>1058</v>
      </c>
      <c r="J539" s="208" t="s">
        <v>1057</v>
      </c>
      <c r="K539" s="171" t="s">
        <v>1054</v>
      </c>
      <c r="M539" s="97">
        <f>'Data base'!AB44</f>
        <v>1.5636373927655436</v>
      </c>
      <c r="N539" s="208" t="s">
        <v>640</v>
      </c>
      <c r="O539" s="171" t="s">
        <v>1059</v>
      </c>
      <c r="P539" s="208" t="s">
        <v>1057</v>
      </c>
      <c r="Q539" s="208" t="s">
        <v>1054</v>
      </c>
      <c r="S539" s="97">
        <f>'Data base'!AK44</f>
        <v>0.36599782933356995</v>
      </c>
      <c r="T539" s="208" t="s">
        <v>640</v>
      </c>
      <c r="U539" s="208" t="s">
        <v>1058</v>
      </c>
      <c r="V539" s="208" t="s">
        <v>1057</v>
      </c>
      <c r="W539" s="171" t="s">
        <v>1054</v>
      </c>
      <c r="Y539" s="97">
        <f>'Data base'!AT44</f>
        <v>15.87643072349781</v>
      </c>
      <c r="Z539" s="171" t="s">
        <v>1046</v>
      </c>
      <c r="AA539" s="208" t="s">
        <v>1058</v>
      </c>
      <c r="AB539" s="208" t="s">
        <v>1057</v>
      </c>
      <c r="AC539" s="208" t="s">
        <v>1054</v>
      </c>
      <c r="AE539" s="97">
        <f>'Data base'!BC44</f>
        <v>0.9476289127105666</v>
      </c>
      <c r="AF539" s="208" t="s">
        <v>640</v>
      </c>
      <c r="AG539" s="208" t="s">
        <v>1058</v>
      </c>
      <c r="AH539" s="171" t="s">
        <v>1055</v>
      </c>
      <c r="AI539" s="208" t="s">
        <v>1054</v>
      </c>
      <c r="AK539" s="97">
        <f>'Data base'!BM44</f>
        <v>0.45152744756215368</v>
      </c>
      <c r="AL539" s="208" t="s">
        <v>640</v>
      </c>
      <c r="AM539" s="208" t="s">
        <v>1058</v>
      </c>
      <c r="AN539" s="258" t="s">
        <v>1056</v>
      </c>
      <c r="AO539" s="171" t="s">
        <v>1054</v>
      </c>
    </row>
    <row r="540" spans="1:41" x14ac:dyDescent="0.3">
      <c r="D540" s="31" t="s">
        <v>433</v>
      </c>
      <c r="E540" s="133" t="s">
        <v>441</v>
      </c>
      <c r="F540" s="139"/>
      <c r="G540" s="127" t="str">
        <f>'Data base'!K44</f>
        <v>EN</v>
      </c>
      <c r="H540" s="127" t="s">
        <v>442</v>
      </c>
      <c r="I540" s="138" t="s">
        <v>443</v>
      </c>
      <c r="J540" s="127" t="s">
        <v>444</v>
      </c>
      <c r="K540" s="127" t="s">
        <v>445</v>
      </c>
      <c r="L540" s="30"/>
      <c r="M540" s="172" t="str">
        <f>'Data base'!T44</f>
        <v>LC</v>
      </c>
      <c r="N540" s="127" t="s">
        <v>442</v>
      </c>
      <c r="O540" s="127" t="s">
        <v>443</v>
      </c>
      <c r="P540" s="127" t="s">
        <v>444</v>
      </c>
      <c r="Q540" s="171" t="s">
        <v>445</v>
      </c>
      <c r="R540" s="30"/>
      <c r="S540" s="127" t="str">
        <f>'Data base'!AC44</f>
        <v>-</v>
      </c>
      <c r="T540" s="127" t="s">
        <v>442</v>
      </c>
      <c r="U540" s="127" t="s">
        <v>443</v>
      </c>
      <c r="V540" s="127" t="s">
        <v>444</v>
      </c>
      <c r="W540" s="138" t="s">
        <v>445</v>
      </c>
      <c r="X540" s="30"/>
      <c r="Y540" s="208" t="str">
        <f>'Data base'!AL44</f>
        <v>-</v>
      </c>
      <c r="Z540" s="167" t="s">
        <v>442</v>
      </c>
      <c r="AA540" s="167" t="s">
        <v>443</v>
      </c>
      <c r="AB540" s="167" t="s">
        <v>444</v>
      </c>
      <c r="AC540" s="171" t="s">
        <v>445</v>
      </c>
      <c r="AD540" s="30"/>
      <c r="AE540" s="208" t="str">
        <f>'Data base'!AU44</f>
        <v>-</v>
      </c>
      <c r="AF540" s="167" t="s">
        <v>442</v>
      </c>
      <c r="AG540" s="167" t="s">
        <v>443</v>
      </c>
      <c r="AH540" s="167" t="s">
        <v>444</v>
      </c>
      <c r="AI540" s="171" t="s">
        <v>445</v>
      </c>
      <c r="AJ540" s="30"/>
      <c r="AK540" s="208" t="str">
        <f>'Data base'!BD44</f>
        <v>-</v>
      </c>
      <c r="AL540" s="167" t="s">
        <v>442</v>
      </c>
      <c r="AM540" s="167" t="s">
        <v>443</v>
      </c>
      <c r="AN540" s="167" t="s">
        <v>444</v>
      </c>
      <c r="AO540" s="171" t="s">
        <v>445</v>
      </c>
    </row>
    <row r="541" spans="1:41" x14ac:dyDescent="0.3">
      <c r="D541" s="264" t="s">
        <v>434</v>
      </c>
      <c r="E541" s="30" t="s">
        <v>384</v>
      </c>
      <c r="F541" s="139"/>
      <c r="G541" s="40" t="str">
        <f>'Data base'!P44</f>
        <v>- (50 - 100)</v>
      </c>
      <c r="H541" s="138" t="s">
        <v>389</v>
      </c>
      <c r="I541" s="127" t="s">
        <v>404</v>
      </c>
      <c r="J541" s="127" t="s">
        <v>287</v>
      </c>
      <c r="K541" s="127" t="s">
        <v>318</v>
      </c>
      <c r="L541" s="30"/>
      <c r="M541" s="218" t="str">
        <f>'Data base'!Y44</f>
        <v>- (20 - 50)</v>
      </c>
      <c r="N541" s="127" t="s">
        <v>389</v>
      </c>
      <c r="O541" s="171" t="s">
        <v>404</v>
      </c>
      <c r="P541" s="127" t="s">
        <v>287</v>
      </c>
      <c r="Q541" s="127" t="s">
        <v>318</v>
      </c>
      <c r="R541" s="30"/>
      <c r="S541" s="127" t="str">
        <f>'Data base'!AH44</f>
        <v xml:space="preserve"> - (37 - 73)</v>
      </c>
      <c r="T541" s="127" t="s">
        <v>389</v>
      </c>
      <c r="U541" s="138" t="s">
        <v>404</v>
      </c>
      <c r="V541" s="127" t="s">
        <v>287</v>
      </c>
      <c r="W541" s="127" t="s">
        <v>318</v>
      </c>
      <c r="X541" s="30"/>
      <c r="Y541" s="221" t="str">
        <f>'Data base'!AQ44</f>
        <v xml:space="preserve"> + (100 - 500)</v>
      </c>
      <c r="Z541" s="167" t="s">
        <v>389</v>
      </c>
      <c r="AA541" s="167" t="s">
        <v>404</v>
      </c>
      <c r="AB541" s="167" t="s">
        <v>287</v>
      </c>
      <c r="AC541" s="171" t="s">
        <v>318</v>
      </c>
      <c r="AD541" s="30"/>
      <c r="AE541" s="208">
        <f>'Data base'!AZ44</f>
        <v>0</v>
      </c>
      <c r="AF541" s="167" t="s">
        <v>389</v>
      </c>
      <c r="AG541" s="167" t="s">
        <v>404</v>
      </c>
      <c r="AH541" s="171" t="s">
        <v>287</v>
      </c>
      <c r="AI541" s="167" t="s">
        <v>318</v>
      </c>
      <c r="AJ541" s="30"/>
      <c r="AK541" s="99" t="str">
        <f>'Data base'!BJ44</f>
        <v xml:space="preserve"> - (37 - 63)</v>
      </c>
      <c r="AL541" s="167" t="s">
        <v>389</v>
      </c>
      <c r="AM541" s="171" t="s">
        <v>404</v>
      </c>
      <c r="AN541" s="167" t="s">
        <v>287</v>
      </c>
      <c r="AO541" s="167" t="s">
        <v>318</v>
      </c>
    </row>
    <row r="542" spans="1:41" x14ac:dyDescent="0.3">
      <c r="D542" s="264"/>
      <c r="E542" s="30" t="s">
        <v>383</v>
      </c>
      <c r="F542" s="139"/>
      <c r="G542" s="40" t="str">
        <f>'Data base'!O44</f>
        <v xml:space="preserve">- (33 - ) </v>
      </c>
      <c r="H542" s="134"/>
      <c r="I542" s="138" t="s">
        <v>389</v>
      </c>
      <c r="J542" s="127" t="s">
        <v>287</v>
      </c>
      <c r="K542" s="127" t="s">
        <v>318</v>
      </c>
      <c r="L542" s="30"/>
      <c r="M542" s="218">
        <f>'Data base'!X44</f>
        <v>0</v>
      </c>
      <c r="N542" s="134"/>
      <c r="O542" s="127" t="s">
        <v>389</v>
      </c>
      <c r="P542" s="171" t="s">
        <v>287</v>
      </c>
      <c r="Q542" s="127" t="s">
        <v>318</v>
      </c>
      <c r="R542" s="30"/>
      <c r="S542" s="127">
        <f>'Data base'!AG44</f>
        <v>0</v>
      </c>
      <c r="T542" s="134"/>
      <c r="U542" s="127" t="s">
        <v>389</v>
      </c>
      <c r="V542" s="138" t="s">
        <v>287</v>
      </c>
      <c r="W542" s="127" t="s">
        <v>318</v>
      </c>
      <c r="X542" s="30"/>
      <c r="Y542" s="221" t="str">
        <f>'Data base'!AP44</f>
        <v xml:space="preserve"> + (150 - 400)</v>
      </c>
      <c r="Z542" s="169"/>
      <c r="AA542" s="167" t="s">
        <v>389</v>
      </c>
      <c r="AB542" s="167" t="s">
        <v>287</v>
      </c>
      <c r="AC542" s="171" t="s">
        <v>318</v>
      </c>
      <c r="AD542" s="30"/>
      <c r="AE542" s="208">
        <f>'Data base'!AY44</f>
        <v>0</v>
      </c>
      <c r="AF542" s="169"/>
      <c r="AG542" s="167" t="s">
        <v>389</v>
      </c>
      <c r="AH542" s="171" t="s">
        <v>287</v>
      </c>
      <c r="AI542" s="167" t="s">
        <v>318</v>
      </c>
      <c r="AJ542" s="30"/>
      <c r="AK542" s="99" t="str">
        <f>'Data base'!BI44</f>
        <v xml:space="preserve"> + (19 - 83)</v>
      </c>
      <c r="AL542" s="169"/>
      <c r="AM542" s="167" t="s">
        <v>389</v>
      </c>
      <c r="AN542" s="167" t="s">
        <v>287</v>
      </c>
      <c r="AO542" s="171" t="s">
        <v>318</v>
      </c>
    </row>
    <row r="543" spans="1:41" x14ac:dyDescent="0.3">
      <c r="D543" s="30" t="s">
        <v>436</v>
      </c>
      <c r="E543" s="30"/>
      <c r="F543" s="139"/>
      <c r="G543" s="97">
        <f>'Data base'!N44</f>
        <v>1.3333333333333333</v>
      </c>
      <c r="H543" s="171" t="s">
        <v>1040</v>
      </c>
      <c r="I543" s="127" t="s">
        <v>449</v>
      </c>
      <c r="J543" s="127" t="s">
        <v>450</v>
      </c>
      <c r="K543" s="127" t="s">
        <v>493</v>
      </c>
      <c r="L543" s="30"/>
      <c r="M543" s="217">
        <f>'Data base'!W44</f>
        <v>8.0000000000000002E-3</v>
      </c>
      <c r="N543" s="127" t="s">
        <v>448</v>
      </c>
      <c r="O543" s="127" t="s">
        <v>449</v>
      </c>
      <c r="P543" s="127" t="s">
        <v>450</v>
      </c>
      <c r="Q543" s="171" t="s">
        <v>493</v>
      </c>
      <c r="R543" s="30"/>
      <c r="S543" s="97">
        <f>'Data base'!AF44</f>
        <v>3.2608695652173912E-2</v>
      </c>
      <c r="T543" s="127" t="s">
        <v>448</v>
      </c>
      <c r="U543" s="127" t="s">
        <v>449</v>
      </c>
      <c r="V543" s="171" t="s">
        <v>1050</v>
      </c>
      <c r="W543" s="127" t="s">
        <v>493</v>
      </c>
      <c r="X543" s="30"/>
      <c r="Y543" s="96">
        <f>'Data base'!AO44</f>
        <v>1.3953488372093023E-3</v>
      </c>
      <c r="Z543" s="167" t="s">
        <v>448</v>
      </c>
      <c r="AA543" s="167" t="s">
        <v>449</v>
      </c>
      <c r="AB543" s="167" t="s">
        <v>450</v>
      </c>
      <c r="AC543" s="171" t="s">
        <v>493</v>
      </c>
      <c r="AD543" s="30"/>
      <c r="AE543" s="96">
        <f>'Data base'!AX44</f>
        <v>1.4999999999999999E-2</v>
      </c>
      <c r="AF543" s="167" t="s">
        <v>448</v>
      </c>
      <c r="AG543" s="167" t="s">
        <v>449</v>
      </c>
      <c r="AH543" s="171" t="s">
        <v>1050</v>
      </c>
      <c r="AI543" s="167" t="s">
        <v>493</v>
      </c>
      <c r="AJ543" s="30"/>
      <c r="AK543" s="96">
        <f>'Data base'!BH44</f>
        <v>3.6363636363636362E-2</v>
      </c>
      <c r="AL543" s="167" t="s">
        <v>448</v>
      </c>
      <c r="AM543" s="167" t="s">
        <v>449</v>
      </c>
      <c r="AN543" s="171" t="s">
        <v>1050</v>
      </c>
      <c r="AO543" s="167" t="s">
        <v>493</v>
      </c>
    </row>
    <row r="544" spans="1:41" x14ac:dyDescent="0.3">
      <c r="D544" s="30" t="s">
        <v>437</v>
      </c>
      <c r="E544" s="30"/>
      <c r="F544" s="140" t="str">
        <f>'Data base'!E44</f>
        <v>&lt;3.3</v>
      </c>
      <c r="G544" s="127" t="str">
        <f>$F544</f>
        <v>&lt;3.3</v>
      </c>
      <c r="H544" s="127" t="s">
        <v>451</v>
      </c>
      <c r="I544" s="127" t="s">
        <v>452</v>
      </c>
      <c r="J544" s="135" t="s">
        <v>453</v>
      </c>
      <c r="K544" s="138" t="s">
        <v>370</v>
      </c>
      <c r="L544" s="30"/>
      <c r="M544" s="172" t="str">
        <f>$F544</f>
        <v>&lt;3.3</v>
      </c>
      <c r="N544" s="127" t="s">
        <v>451</v>
      </c>
      <c r="O544" s="127" t="s">
        <v>452</v>
      </c>
      <c r="P544" s="135" t="s">
        <v>453</v>
      </c>
      <c r="Q544" s="171" t="s">
        <v>370</v>
      </c>
      <c r="R544" s="30"/>
      <c r="S544" s="127" t="str">
        <f>$F544</f>
        <v>&lt;3.3</v>
      </c>
      <c r="T544" s="127" t="s">
        <v>451</v>
      </c>
      <c r="U544" s="127" t="s">
        <v>452</v>
      </c>
      <c r="V544" s="135" t="s">
        <v>453</v>
      </c>
      <c r="W544" s="138" t="s">
        <v>370</v>
      </c>
      <c r="X544" s="30"/>
      <c r="Y544" s="208" t="str">
        <f>$F544</f>
        <v>&lt;3.3</v>
      </c>
      <c r="Z544" s="167" t="s">
        <v>451</v>
      </c>
      <c r="AA544" s="167" t="s">
        <v>452</v>
      </c>
      <c r="AB544" s="170" t="s">
        <v>453</v>
      </c>
      <c r="AC544" s="171" t="s">
        <v>370</v>
      </c>
      <c r="AD544" s="30"/>
      <c r="AE544" s="208" t="str">
        <f>$F544</f>
        <v>&lt;3.3</v>
      </c>
      <c r="AF544" s="167" t="s">
        <v>451</v>
      </c>
      <c r="AG544" s="167" t="s">
        <v>452</v>
      </c>
      <c r="AH544" s="170" t="s">
        <v>453</v>
      </c>
      <c r="AI544" s="171" t="s">
        <v>370</v>
      </c>
      <c r="AJ544" s="30"/>
      <c r="AK544" s="208" t="str">
        <f>$F544</f>
        <v>&lt;3.3</v>
      </c>
      <c r="AL544" s="167" t="s">
        <v>451</v>
      </c>
      <c r="AM544" s="167" t="s">
        <v>452</v>
      </c>
      <c r="AN544" s="170" t="s">
        <v>453</v>
      </c>
      <c r="AO544" s="171" t="s">
        <v>370</v>
      </c>
    </row>
    <row r="545" spans="1:47" x14ac:dyDescent="0.3">
      <c r="D545" s="30" t="s">
        <v>561</v>
      </c>
      <c r="E545" s="30"/>
      <c r="F545" s="139"/>
      <c r="G545" s="127">
        <f>'Data base'!L44</f>
        <v>30</v>
      </c>
      <c r="H545" s="127"/>
      <c r="I545" s="127"/>
      <c r="J545" s="135"/>
      <c r="K545" s="127"/>
      <c r="L545" s="194"/>
      <c r="M545" s="299">
        <f>'Data base'!U44</f>
        <v>5000</v>
      </c>
      <c r="N545" s="299"/>
      <c r="O545" s="299"/>
      <c r="P545" s="365"/>
      <c r="Q545" s="299"/>
      <c r="R545" s="300"/>
      <c r="S545" s="299">
        <f>'Data base'!AD44</f>
        <v>9200</v>
      </c>
      <c r="T545" s="299"/>
      <c r="U545" s="299"/>
      <c r="V545" s="365"/>
      <c r="W545" s="299"/>
      <c r="X545" s="300"/>
      <c r="Y545" s="299">
        <f>'Data base'!AM44</f>
        <v>43000</v>
      </c>
      <c r="Z545" s="300"/>
      <c r="AA545" s="300"/>
      <c r="AB545" s="300"/>
      <c r="AC545" s="300"/>
      <c r="AD545" s="300"/>
      <c r="AE545" s="299">
        <f>'Data base'!AV44</f>
        <v>4000</v>
      </c>
      <c r="AF545" s="300"/>
      <c r="AG545" s="300"/>
      <c r="AH545" s="300"/>
      <c r="AI545" s="300"/>
      <c r="AJ545" s="300"/>
      <c r="AK545" s="299">
        <f>'Data base'!BF44</f>
        <v>11000</v>
      </c>
      <c r="AL545" s="300"/>
      <c r="AM545" s="300"/>
      <c r="AN545" s="300"/>
      <c r="AO545" s="300"/>
      <c r="AP545" s="300"/>
      <c r="AQ545" s="300"/>
      <c r="AR545" s="300"/>
      <c r="AS545" s="300"/>
      <c r="AT545" s="300"/>
      <c r="AU545" s="300"/>
    </row>
    <row r="546" spans="1:47" x14ac:dyDescent="0.3">
      <c r="D546" s="30" t="s">
        <v>1039</v>
      </c>
      <c r="E546" s="30"/>
      <c r="F546" s="139"/>
      <c r="G546" s="125" t="str">
        <f>Protection!E44</f>
        <v>[01.11-31.08]</v>
      </c>
      <c r="H546" s="30"/>
      <c r="I546" s="30"/>
      <c r="J546" s="30"/>
      <c r="K546" s="30"/>
      <c r="L546" s="30"/>
      <c r="M546" s="172">
        <f>Protection!F44</f>
        <v>0</v>
      </c>
      <c r="N546" s="30"/>
      <c r="O546" s="30"/>
      <c r="P546" s="30"/>
      <c r="Q546" s="30"/>
      <c r="R546" s="30"/>
      <c r="S546" s="225">
        <f>Protection!G44</f>
        <v>0</v>
      </c>
      <c r="T546" s="30"/>
      <c r="U546" s="30"/>
      <c r="V546" s="30"/>
      <c r="W546" s="30"/>
      <c r="X546" s="30"/>
      <c r="Y546" s="208">
        <f>Protection!H44</f>
        <v>0</v>
      </c>
      <c r="Z546" s="30"/>
      <c r="AA546" s="30"/>
      <c r="AB546" s="30"/>
      <c r="AC546" s="30"/>
      <c r="AD546" s="30"/>
      <c r="AE546" s="208">
        <f>Protection!I44</f>
        <v>0</v>
      </c>
      <c r="AF546" s="30"/>
      <c r="AG546" s="30"/>
      <c r="AH546" s="30"/>
      <c r="AI546" s="30"/>
      <c r="AJ546" s="30"/>
      <c r="AK546" s="208" t="str">
        <f>Protection!J44</f>
        <v>Yes</v>
      </c>
      <c r="AL546" s="30"/>
      <c r="AM546" s="30"/>
      <c r="AN546" s="30"/>
      <c r="AO546" s="30"/>
    </row>
    <row r="547" spans="1:47" x14ac:dyDescent="0.3">
      <c r="D547" s="30" t="s">
        <v>1038</v>
      </c>
      <c r="E547" s="30"/>
      <c r="F547" s="139"/>
      <c r="G547" s="125" t="str">
        <f>Protection!K44</f>
        <v>none</v>
      </c>
      <c r="H547" s="30"/>
      <c r="I547" s="30"/>
      <c r="J547" s="30"/>
      <c r="K547" s="30"/>
      <c r="L547" s="30"/>
      <c r="M547" s="172">
        <f>Protection!L44</f>
        <v>0</v>
      </c>
      <c r="N547" s="30"/>
      <c r="O547" s="30"/>
      <c r="P547" s="30"/>
      <c r="Q547" s="30"/>
      <c r="R547" s="30"/>
      <c r="S547" s="30" t="str">
        <f>Protection!M44</f>
        <v>none</v>
      </c>
      <c r="T547" s="30"/>
      <c r="U547" s="30"/>
      <c r="V547" s="30"/>
      <c r="W547" s="30"/>
      <c r="X547" s="30"/>
      <c r="Y547" s="208">
        <f>Protection!N44</f>
        <v>0</v>
      </c>
      <c r="Z547" s="30"/>
      <c r="AA547" s="30"/>
      <c r="AB547" s="30"/>
      <c r="AC547" s="30"/>
      <c r="AD547" s="30"/>
      <c r="AE547" s="208">
        <f>Protection!O44</f>
        <v>0</v>
      </c>
      <c r="AF547" s="30"/>
      <c r="AG547" s="30"/>
      <c r="AH547" s="30"/>
      <c r="AI547" s="30"/>
      <c r="AJ547" s="30"/>
      <c r="AK547" s="225">
        <f>Protection!P44</f>
        <v>100</v>
      </c>
      <c r="AL547" s="30"/>
      <c r="AM547" s="30"/>
      <c r="AN547" s="30"/>
      <c r="AO547" s="30"/>
    </row>
    <row r="549" spans="1:47" x14ac:dyDescent="0.3">
      <c r="A549" s="194">
        <v>45</v>
      </c>
      <c r="B549" s="39" t="str">
        <f>'Data base'!C45</f>
        <v>Picus canus</v>
      </c>
      <c r="C549" s="29" t="str">
        <f>'Data base'!D45</f>
        <v>Grey-headed Woodpecker</v>
      </c>
      <c r="D549" s="65" t="s">
        <v>438</v>
      </c>
      <c r="E549" s="65"/>
      <c r="F549" s="131"/>
      <c r="G549" s="138" t="s">
        <v>456</v>
      </c>
      <c r="H549" s="131" t="s">
        <v>439</v>
      </c>
      <c r="I549" s="131" t="s">
        <v>381</v>
      </c>
      <c r="J549" s="131" t="s">
        <v>861</v>
      </c>
      <c r="K549" s="131" t="s">
        <v>860</v>
      </c>
      <c r="L549" s="30"/>
      <c r="N549" s="131" t="s">
        <v>439</v>
      </c>
      <c r="O549" s="131" t="s">
        <v>381</v>
      </c>
      <c r="P549" s="131" t="s">
        <v>861</v>
      </c>
      <c r="Q549" s="131" t="s">
        <v>860</v>
      </c>
      <c r="R549" s="30"/>
      <c r="S549" s="30"/>
      <c r="T549" s="131" t="s">
        <v>439</v>
      </c>
      <c r="U549" s="131" t="s">
        <v>381</v>
      </c>
      <c r="V549" s="131" t="s">
        <v>861</v>
      </c>
      <c r="W549" s="131" t="s">
        <v>860</v>
      </c>
      <c r="X549" s="30"/>
      <c r="Y549" s="30"/>
      <c r="Z549" s="131" t="s">
        <v>439</v>
      </c>
      <c r="AA549" s="131" t="s">
        <v>381</v>
      </c>
      <c r="AB549" s="131" t="s">
        <v>861</v>
      </c>
      <c r="AC549" s="131" t="s">
        <v>860</v>
      </c>
      <c r="AD549" s="30"/>
      <c r="AE549" s="30"/>
      <c r="AF549" s="131" t="s">
        <v>439</v>
      </c>
      <c r="AG549" s="131" t="s">
        <v>381</v>
      </c>
      <c r="AH549" s="131" t="s">
        <v>861</v>
      </c>
      <c r="AI549" s="131" t="s">
        <v>860</v>
      </c>
      <c r="AJ549" s="30"/>
      <c r="AK549" s="30"/>
      <c r="AL549" s="131" t="s">
        <v>439</v>
      </c>
      <c r="AM549" s="131" t="s">
        <v>381</v>
      </c>
      <c r="AN549" s="131" t="s">
        <v>861</v>
      </c>
      <c r="AO549" s="131" t="s">
        <v>860</v>
      </c>
    </row>
    <row r="550" spans="1:47" x14ac:dyDescent="0.3">
      <c r="D550" s="130" t="s">
        <v>432</v>
      </c>
      <c r="E550" s="130"/>
      <c r="F550" s="141">
        <f>'Data base'!G45</f>
        <v>0</v>
      </c>
      <c r="G550" s="127">
        <f>$F550</f>
        <v>0</v>
      </c>
      <c r="H550" s="132">
        <v>1</v>
      </c>
      <c r="I550" s="132">
        <v>2</v>
      </c>
      <c r="J550" s="132">
        <v>3</v>
      </c>
      <c r="K550" s="173" t="s">
        <v>440</v>
      </c>
      <c r="L550" s="30"/>
      <c r="M550" s="167">
        <f>$F550</f>
        <v>0</v>
      </c>
      <c r="N550" s="168">
        <v>1</v>
      </c>
      <c r="O550" s="168">
        <v>2</v>
      </c>
      <c r="P550" s="168">
        <v>3</v>
      </c>
      <c r="Q550" s="173" t="s">
        <v>440</v>
      </c>
      <c r="R550" s="30"/>
      <c r="S550" s="127">
        <f>$F550</f>
        <v>0</v>
      </c>
      <c r="T550" s="132">
        <v>1</v>
      </c>
      <c r="U550" s="132">
        <v>2</v>
      </c>
      <c r="V550" s="132">
        <v>3</v>
      </c>
      <c r="W550" s="142" t="s">
        <v>440</v>
      </c>
      <c r="X550" s="30"/>
      <c r="Y550" s="167">
        <f>$F550</f>
        <v>0</v>
      </c>
      <c r="Z550" s="168">
        <v>1</v>
      </c>
      <c r="AA550" s="168">
        <v>2</v>
      </c>
      <c r="AB550" s="168">
        <v>3</v>
      </c>
      <c r="AC550" s="173" t="s">
        <v>440</v>
      </c>
      <c r="AD550" s="30"/>
      <c r="AE550" s="167">
        <f>$F550</f>
        <v>0</v>
      </c>
      <c r="AF550" s="168">
        <v>1</v>
      </c>
      <c r="AG550" s="168">
        <v>2</v>
      </c>
      <c r="AH550" s="168">
        <v>3</v>
      </c>
      <c r="AI550" s="173" t="s">
        <v>440</v>
      </c>
      <c r="AJ550" s="30"/>
      <c r="AK550" s="167">
        <f>$F550</f>
        <v>0</v>
      </c>
      <c r="AL550" s="168">
        <v>1</v>
      </c>
      <c r="AM550" s="168">
        <v>2</v>
      </c>
      <c r="AN550" s="168">
        <v>3</v>
      </c>
      <c r="AO550" s="173" t="s">
        <v>440</v>
      </c>
    </row>
    <row r="551" spans="1:47" x14ac:dyDescent="0.3">
      <c r="D551" s="31" t="s">
        <v>435</v>
      </c>
      <c r="E551" s="30"/>
      <c r="F551" s="140" t="str">
        <f>'Data base'!J45</f>
        <v>x</v>
      </c>
      <c r="G551" s="127" t="str">
        <f>$F551</f>
        <v>x</v>
      </c>
      <c r="H551" s="127" t="s">
        <v>389</v>
      </c>
      <c r="I551" s="127" t="s">
        <v>404</v>
      </c>
      <c r="J551" s="127" t="s">
        <v>446</v>
      </c>
      <c r="K551" s="127" t="s">
        <v>447</v>
      </c>
      <c r="L551" s="30"/>
      <c r="M551" s="167" t="str">
        <f>$F551</f>
        <v>x</v>
      </c>
      <c r="N551" s="167" t="s">
        <v>389</v>
      </c>
      <c r="O551" s="167" t="s">
        <v>404</v>
      </c>
      <c r="P551" s="171" t="s">
        <v>446</v>
      </c>
      <c r="Q551" s="167" t="s">
        <v>447</v>
      </c>
      <c r="R551" s="30"/>
      <c r="S551" s="127" t="str">
        <f>$F551</f>
        <v>x</v>
      </c>
      <c r="T551" s="127" t="s">
        <v>389</v>
      </c>
      <c r="U551" s="127" t="s">
        <v>404</v>
      </c>
      <c r="V551" s="138" t="s">
        <v>446</v>
      </c>
      <c r="W551" s="127" t="s">
        <v>447</v>
      </c>
      <c r="X551" s="30"/>
      <c r="Y551" s="167" t="str">
        <f>$F551</f>
        <v>x</v>
      </c>
      <c r="Z551" s="167" t="s">
        <v>389</v>
      </c>
      <c r="AA551" s="167" t="s">
        <v>404</v>
      </c>
      <c r="AB551" s="171" t="s">
        <v>446</v>
      </c>
      <c r="AC551" s="167" t="s">
        <v>447</v>
      </c>
      <c r="AD551" s="30"/>
      <c r="AE551" s="167" t="str">
        <f>$F551</f>
        <v>x</v>
      </c>
      <c r="AF551" s="167" t="s">
        <v>389</v>
      </c>
      <c r="AG551" s="167" t="s">
        <v>404</v>
      </c>
      <c r="AH551" s="171" t="s">
        <v>446</v>
      </c>
      <c r="AI551" s="167" t="s">
        <v>447</v>
      </c>
      <c r="AJ551" s="30"/>
      <c r="AK551" s="167" t="str">
        <f>$F551</f>
        <v>x</v>
      </c>
      <c r="AL551" s="167" t="s">
        <v>389</v>
      </c>
      <c r="AM551" s="167" t="s">
        <v>404</v>
      </c>
      <c r="AN551" s="171" t="s">
        <v>446</v>
      </c>
      <c r="AO551" s="167" t="s">
        <v>447</v>
      </c>
    </row>
    <row r="552" spans="1:47" s="194" customFormat="1" x14ac:dyDescent="0.3">
      <c r="B552" s="3"/>
      <c r="D552" s="31" t="s">
        <v>601</v>
      </c>
      <c r="F552" s="139"/>
      <c r="G552" s="97">
        <f>'Data base'!S45</f>
        <v>0</v>
      </c>
      <c r="H552" s="208" t="s">
        <v>640</v>
      </c>
      <c r="I552" s="208" t="s">
        <v>1058</v>
      </c>
      <c r="J552" s="208" t="s">
        <v>1057</v>
      </c>
      <c r="K552" s="208" t="s">
        <v>1054</v>
      </c>
      <c r="M552" s="97">
        <f>'Data base'!AB45</f>
        <v>2.9318201114353939</v>
      </c>
      <c r="N552" s="171" t="s">
        <v>1046</v>
      </c>
      <c r="O552" s="208" t="s">
        <v>1058</v>
      </c>
      <c r="P552" s="208" t="s">
        <v>1057</v>
      </c>
      <c r="Q552" s="208" t="s">
        <v>1054</v>
      </c>
      <c r="S552" s="97">
        <f>'Data base'!AK45</f>
        <v>0.36599782933356995</v>
      </c>
      <c r="T552" s="208" t="s">
        <v>640</v>
      </c>
      <c r="U552" s="208" t="s">
        <v>1058</v>
      </c>
      <c r="V552" s="208" t="s">
        <v>1057</v>
      </c>
      <c r="W552" s="171" t="s">
        <v>1054</v>
      </c>
      <c r="Y552" s="97">
        <f>'Data base'!AT45</f>
        <v>19.982404186471381</v>
      </c>
      <c r="Z552" s="171" t="s">
        <v>1046</v>
      </c>
      <c r="AA552" s="208" t="s">
        <v>1058</v>
      </c>
      <c r="AB552" s="208" t="s">
        <v>1057</v>
      </c>
      <c r="AC552" s="208" t="s">
        <v>1054</v>
      </c>
      <c r="AE552" s="97">
        <f>'Data base'!BC45</f>
        <v>0.67687779479326193</v>
      </c>
      <c r="AF552" s="208" t="s">
        <v>640</v>
      </c>
      <c r="AG552" s="208" t="s">
        <v>1058</v>
      </c>
      <c r="AH552" s="171" t="s">
        <v>1055</v>
      </c>
      <c r="AI552" s="208" t="s">
        <v>1054</v>
      </c>
      <c r="AK552" s="97">
        <f>'Data base'!BM45</f>
        <v>0.13742139708413373</v>
      </c>
      <c r="AL552" s="208" t="s">
        <v>640</v>
      </c>
      <c r="AM552" s="208" t="s">
        <v>1058</v>
      </c>
      <c r="AN552" s="208" t="s">
        <v>1057</v>
      </c>
      <c r="AO552" s="171" t="s">
        <v>1054</v>
      </c>
    </row>
    <row r="553" spans="1:47" x14ac:dyDescent="0.3">
      <c r="D553" s="31" t="s">
        <v>433</v>
      </c>
      <c r="E553" s="133" t="s">
        <v>441</v>
      </c>
      <c r="F553" s="139"/>
      <c r="H553" s="127" t="s">
        <v>442</v>
      </c>
      <c r="I553" s="127" t="s">
        <v>443</v>
      </c>
      <c r="J553" s="127" t="s">
        <v>444</v>
      </c>
      <c r="K553" s="127" t="s">
        <v>445</v>
      </c>
      <c r="L553" s="30"/>
      <c r="M553" s="172" t="str">
        <f>'Data base'!T45</f>
        <v>LC</v>
      </c>
      <c r="N553" s="167" t="s">
        <v>442</v>
      </c>
      <c r="O553" s="167" t="s">
        <v>443</v>
      </c>
      <c r="P553" s="167" t="s">
        <v>444</v>
      </c>
      <c r="Q553" s="171" t="s">
        <v>445</v>
      </c>
      <c r="R553" s="30"/>
      <c r="S553" s="127" t="str">
        <f>'Data base'!AC45</f>
        <v>-</v>
      </c>
      <c r="T553" s="127" t="s">
        <v>442</v>
      </c>
      <c r="U553" s="127" t="s">
        <v>443</v>
      </c>
      <c r="V553" s="127" t="s">
        <v>444</v>
      </c>
      <c r="W553" s="138" t="s">
        <v>445</v>
      </c>
      <c r="X553" s="30"/>
      <c r="Y553" s="208" t="str">
        <f>'Data base'!AL45</f>
        <v>-</v>
      </c>
      <c r="Z553" s="167" t="s">
        <v>442</v>
      </c>
      <c r="AA553" s="167" t="s">
        <v>443</v>
      </c>
      <c r="AB553" s="167" t="s">
        <v>444</v>
      </c>
      <c r="AC553" s="171" t="s">
        <v>445</v>
      </c>
      <c r="AD553" s="30"/>
      <c r="AE553" s="208" t="str">
        <f>'Data base'!AU45</f>
        <v>3 ( R )</v>
      </c>
      <c r="AF553" s="167" t="s">
        <v>442</v>
      </c>
      <c r="AG553" s="171" t="s">
        <v>443</v>
      </c>
      <c r="AH553" s="167" t="s">
        <v>444</v>
      </c>
      <c r="AI553" s="167" t="s">
        <v>445</v>
      </c>
      <c r="AJ553" s="30"/>
      <c r="AK553" s="208" t="str">
        <f>'Data base'!BD45</f>
        <v>-</v>
      </c>
      <c r="AL553" s="167" t="s">
        <v>442</v>
      </c>
      <c r="AM553" s="167" t="s">
        <v>443</v>
      </c>
      <c r="AN553" s="167" t="s">
        <v>444</v>
      </c>
      <c r="AO553" s="171" t="s">
        <v>445</v>
      </c>
    </row>
    <row r="554" spans="1:47" x14ac:dyDescent="0.3">
      <c r="D554" s="264" t="s">
        <v>434</v>
      </c>
      <c r="E554" s="30" t="s">
        <v>384</v>
      </c>
      <c r="F554" s="139"/>
      <c r="H554" s="127" t="s">
        <v>389</v>
      </c>
      <c r="I554" s="127" t="s">
        <v>404</v>
      </c>
      <c r="J554" s="127" t="s">
        <v>287</v>
      </c>
      <c r="K554" s="127" t="s">
        <v>318</v>
      </c>
      <c r="L554" s="30"/>
      <c r="M554" s="218" t="str">
        <f>'Data base'!Y45</f>
        <v>+ (20 - 50)</v>
      </c>
      <c r="N554" s="167" t="s">
        <v>389</v>
      </c>
      <c r="O554" s="167" t="s">
        <v>404</v>
      </c>
      <c r="P554" s="167" t="s">
        <v>287</v>
      </c>
      <c r="Q554" s="171" t="s">
        <v>318</v>
      </c>
      <c r="R554" s="30"/>
      <c r="S554" s="59" t="str">
        <f>'Data base'!AH45</f>
        <v xml:space="preserve"> + (698 - 1,227)</v>
      </c>
      <c r="T554" s="127" t="s">
        <v>389</v>
      </c>
      <c r="U554" s="127" t="s">
        <v>404</v>
      </c>
      <c r="V554" s="30" t="s">
        <v>287</v>
      </c>
      <c r="W554" s="138" t="s">
        <v>318</v>
      </c>
      <c r="X554" s="30"/>
      <c r="Y554" s="221" t="str">
        <f>'Data base'!AQ45</f>
        <v xml:space="preserve"> + (296 - 3,109)</v>
      </c>
      <c r="Z554" s="167" t="s">
        <v>389</v>
      </c>
      <c r="AA554" s="167" t="s">
        <v>404</v>
      </c>
      <c r="AB554" s="167" t="s">
        <v>287</v>
      </c>
      <c r="AC554" s="171" t="s">
        <v>318</v>
      </c>
      <c r="AD554" s="30"/>
      <c r="AE554" s="208" t="str">
        <f>'Data base'!AZ45</f>
        <v xml:space="preserve"> + (10 - 20)</v>
      </c>
      <c r="AF554" s="167" t="s">
        <v>389</v>
      </c>
      <c r="AG554" s="167" t="s">
        <v>404</v>
      </c>
      <c r="AH554" s="167" t="s">
        <v>287</v>
      </c>
      <c r="AI554" s="171" t="s">
        <v>318</v>
      </c>
      <c r="AJ554" s="30"/>
      <c r="AK554" s="99" t="str">
        <f>'Data base'!BJ45</f>
        <v xml:space="preserve"> + (50 - 150)</v>
      </c>
      <c r="AL554" s="167" t="s">
        <v>389</v>
      </c>
      <c r="AM554" s="167" t="s">
        <v>404</v>
      </c>
      <c r="AN554" s="167" t="s">
        <v>287</v>
      </c>
      <c r="AO554" s="171" t="s">
        <v>318</v>
      </c>
    </row>
    <row r="555" spans="1:47" x14ac:dyDescent="0.3">
      <c r="D555" s="264"/>
      <c r="E555" s="30" t="s">
        <v>383</v>
      </c>
      <c r="F555" s="139"/>
      <c r="H555" s="134"/>
      <c r="I555" s="127" t="s">
        <v>389</v>
      </c>
      <c r="J555" s="127" t="s">
        <v>287</v>
      </c>
      <c r="K555" s="127" t="s">
        <v>318</v>
      </c>
      <c r="L555" s="30"/>
      <c r="M555" s="218">
        <f>'Data base'!X45</f>
        <v>0</v>
      </c>
      <c r="N555" s="169"/>
      <c r="O555" s="167" t="s">
        <v>389</v>
      </c>
      <c r="P555" s="171" t="s">
        <v>287</v>
      </c>
      <c r="Q555" s="167" t="s">
        <v>318</v>
      </c>
      <c r="R555" s="30"/>
      <c r="S555" s="125" t="str">
        <f>'Data base'!AG45</f>
        <v>+ (384 - 579)</v>
      </c>
      <c r="T555" s="134"/>
      <c r="U555" s="127" t="s">
        <v>389</v>
      </c>
      <c r="V555" s="127" t="s">
        <v>287</v>
      </c>
      <c r="W555" s="138" t="s">
        <v>318</v>
      </c>
      <c r="X555" s="30"/>
      <c r="Y555" s="99" t="str">
        <f>'Data base'!AP45</f>
        <v xml:space="preserve">F </v>
      </c>
      <c r="Z555" s="169"/>
      <c r="AA555" s="144" t="s">
        <v>389</v>
      </c>
      <c r="AB555" s="144" t="s">
        <v>287</v>
      </c>
      <c r="AC555" s="144" t="s">
        <v>318</v>
      </c>
      <c r="AD555" s="30"/>
      <c r="AE555" s="208" t="str">
        <f>'Data base'!AY45</f>
        <v xml:space="preserve"> + (10 - 20)</v>
      </c>
      <c r="AF555" s="169"/>
      <c r="AG555" s="167" t="s">
        <v>389</v>
      </c>
      <c r="AH555" s="167" t="s">
        <v>287</v>
      </c>
      <c r="AI555" s="171" t="s">
        <v>318</v>
      </c>
      <c r="AJ555" s="30"/>
      <c r="AK555" s="99">
        <f>'Data base'!BI45</f>
        <v>0</v>
      </c>
      <c r="AL555" s="169"/>
      <c r="AM555" s="167" t="s">
        <v>389</v>
      </c>
      <c r="AN555" s="171" t="s">
        <v>287</v>
      </c>
      <c r="AO555" s="167" t="s">
        <v>318</v>
      </c>
    </row>
    <row r="556" spans="1:47" x14ac:dyDescent="0.3">
      <c r="D556" s="30" t="s">
        <v>436</v>
      </c>
      <c r="E556" s="30"/>
      <c r="F556" s="139"/>
      <c r="H556" s="127" t="s">
        <v>448</v>
      </c>
      <c r="I556" s="127" t="s">
        <v>449</v>
      </c>
      <c r="J556" s="127" t="s">
        <v>450</v>
      </c>
      <c r="K556" s="127" t="s">
        <v>493</v>
      </c>
      <c r="L556" s="30"/>
      <c r="M556" s="217">
        <f>'Data base'!W45</f>
        <v>1.3333333333333334E-2</v>
      </c>
      <c r="N556" s="167" t="s">
        <v>448</v>
      </c>
      <c r="O556" s="167" t="s">
        <v>449</v>
      </c>
      <c r="P556" s="171" t="s">
        <v>1050</v>
      </c>
      <c r="Q556" s="167" t="s">
        <v>493</v>
      </c>
      <c r="R556" s="30"/>
      <c r="S556" s="97">
        <f>'Data base'!AF45</f>
        <v>0.1</v>
      </c>
      <c r="T556" s="252" t="s">
        <v>488</v>
      </c>
      <c r="U556" s="171" t="s">
        <v>1049</v>
      </c>
      <c r="V556" s="127" t="s">
        <v>450</v>
      </c>
      <c r="W556" s="127" t="s">
        <v>493</v>
      </c>
      <c r="X556" s="30"/>
      <c r="Y556" s="96">
        <f>'Data base'!AO45</f>
        <v>4.0000000000000001E-3</v>
      </c>
      <c r="Z556" s="167" t="s">
        <v>448</v>
      </c>
      <c r="AA556" s="167" t="s">
        <v>449</v>
      </c>
      <c r="AB556" s="167" t="s">
        <v>450</v>
      </c>
      <c r="AC556" s="171" t="s">
        <v>493</v>
      </c>
      <c r="AD556" s="30"/>
      <c r="AE556" s="96">
        <f>'Data base'!AX45</f>
        <v>7.4999999999999997E-2</v>
      </c>
      <c r="AF556" s="167" t="s">
        <v>448</v>
      </c>
      <c r="AG556" s="167" t="s">
        <v>449</v>
      </c>
      <c r="AH556" s="171" t="s">
        <v>1050</v>
      </c>
      <c r="AI556" s="167" t="s">
        <v>493</v>
      </c>
      <c r="AJ556" s="30"/>
      <c r="AK556" s="96">
        <f>'Data base'!BH45</f>
        <v>0.30769230769230771</v>
      </c>
      <c r="AL556" s="167" t="s">
        <v>448</v>
      </c>
      <c r="AM556" s="171" t="s">
        <v>1049</v>
      </c>
      <c r="AN556" s="167" t="s">
        <v>450</v>
      </c>
      <c r="AO556" s="167" t="s">
        <v>493</v>
      </c>
    </row>
    <row r="557" spans="1:47" x14ac:dyDescent="0.3">
      <c r="D557" s="30" t="s">
        <v>437</v>
      </c>
      <c r="E557" s="30"/>
      <c r="F557" s="140" t="str">
        <f>'Data base'!E45</f>
        <v>&lt;3.3</v>
      </c>
      <c r="G557" s="127" t="str">
        <f>$F557</f>
        <v>&lt;3.3</v>
      </c>
      <c r="H557" s="127" t="s">
        <v>451</v>
      </c>
      <c r="I557" s="127" t="s">
        <v>452</v>
      </c>
      <c r="J557" s="135" t="s">
        <v>453</v>
      </c>
      <c r="K557" s="171" t="s">
        <v>370</v>
      </c>
      <c r="L557" s="30"/>
      <c r="M557" s="172" t="str">
        <f>$F557</f>
        <v>&lt;3.3</v>
      </c>
      <c r="N557" s="167" t="s">
        <v>451</v>
      </c>
      <c r="O557" s="167" t="s">
        <v>452</v>
      </c>
      <c r="P557" s="170" t="s">
        <v>453</v>
      </c>
      <c r="Q557" s="171" t="s">
        <v>370</v>
      </c>
      <c r="R557" s="30"/>
      <c r="S557" s="127" t="str">
        <f>$F557</f>
        <v>&lt;3.3</v>
      </c>
      <c r="T557" s="127" t="s">
        <v>451</v>
      </c>
      <c r="U557" s="127" t="s">
        <v>452</v>
      </c>
      <c r="V557" s="135" t="s">
        <v>453</v>
      </c>
      <c r="W557" s="138" t="s">
        <v>370</v>
      </c>
      <c r="X557" s="30"/>
      <c r="Y557" s="208" t="str">
        <f>$F557</f>
        <v>&lt;3.3</v>
      </c>
      <c r="Z557" s="167" t="s">
        <v>451</v>
      </c>
      <c r="AA557" s="167" t="s">
        <v>452</v>
      </c>
      <c r="AB557" s="170" t="s">
        <v>453</v>
      </c>
      <c r="AC557" s="171" t="s">
        <v>370</v>
      </c>
      <c r="AD557" s="30"/>
      <c r="AE557" s="208" t="str">
        <f>$F557</f>
        <v>&lt;3.3</v>
      </c>
      <c r="AF557" s="167" t="s">
        <v>451</v>
      </c>
      <c r="AG557" s="167" t="s">
        <v>452</v>
      </c>
      <c r="AH557" s="170" t="s">
        <v>453</v>
      </c>
      <c r="AI557" s="171" t="s">
        <v>370</v>
      </c>
      <c r="AJ557" s="30"/>
      <c r="AK557" s="208" t="str">
        <f>$F557</f>
        <v>&lt;3.3</v>
      </c>
      <c r="AL557" s="167" t="s">
        <v>451</v>
      </c>
      <c r="AM557" s="167" t="s">
        <v>452</v>
      </c>
      <c r="AN557" s="170" t="s">
        <v>453</v>
      </c>
      <c r="AO557" s="171" t="s">
        <v>370</v>
      </c>
    </row>
    <row r="558" spans="1:47" x14ac:dyDescent="0.3">
      <c r="D558" s="30" t="s">
        <v>561</v>
      </c>
      <c r="E558" s="30"/>
      <c r="F558" s="139"/>
      <c r="H558" s="127"/>
      <c r="I558" s="127"/>
      <c r="J558" s="135"/>
      <c r="K558" s="127"/>
      <c r="L558" s="30"/>
      <c r="M558" s="299">
        <f>'Data base'!U45</f>
        <v>3000</v>
      </c>
      <c r="N558" s="299"/>
      <c r="O558" s="299"/>
      <c r="P558" s="365"/>
      <c r="Q558" s="299"/>
      <c r="R558" s="300"/>
      <c r="S558" s="299">
        <f>'Data base'!AD45</f>
        <v>3000</v>
      </c>
      <c r="T558" s="299"/>
      <c r="U558" s="299"/>
      <c r="V558" s="365"/>
      <c r="W558" s="299"/>
      <c r="X558" s="300"/>
      <c r="Y558" s="299">
        <f>'Data base'!AM45</f>
        <v>15000</v>
      </c>
      <c r="Z558" s="300"/>
      <c r="AA558" s="300"/>
      <c r="AB558" s="300"/>
      <c r="AC558" s="300"/>
      <c r="AD558" s="300"/>
      <c r="AE558" s="299">
        <f>'Data base'!AV45</f>
        <v>800</v>
      </c>
      <c r="AF558" s="300"/>
      <c r="AG558" s="300"/>
      <c r="AH558" s="300"/>
      <c r="AI558" s="300"/>
      <c r="AJ558" s="300"/>
      <c r="AK558" s="299">
        <f>'Data base'!BF45</f>
        <v>1300</v>
      </c>
      <c r="AL558" s="300"/>
      <c r="AM558" s="300"/>
      <c r="AN558" s="300"/>
      <c r="AO558" s="300"/>
      <c r="AP558" s="300"/>
      <c r="AQ558" s="300"/>
      <c r="AR558" s="300"/>
      <c r="AS558" s="300"/>
      <c r="AT558" s="300"/>
      <c r="AU558" s="300"/>
    </row>
    <row r="559" spans="1:47" x14ac:dyDescent="0.3">
      <c r="D559" s="30" t="s">
        <v>1039</v>
      </c>
      <c r="E559" s="30"/>
      <c r="F559" s="139"/>
      <c r="H559" s="30"/>
      <c r="I559" s="30"/>
      <c r="J559" s="30"/>
      <c r="K559" s="30"/>
      <c r="L559" s="30"/>
      <c r="M559" s="172">
        <f>Protection!F45</f>
        <v>0</v>
      </c>
      <c r="N559" s="30"/>
      <c r="O559" s="30"/>
      <c r="P559" s="30"/>
      <c r="Q559" s="30"/>
      <c r="R559" s="30"/>
      <c r="S559" s="225">
        <f>Protection!G45</f>
        <v>0</v>
      </c>
      <c r="T559" s="30"/>
      <c r="U559" s="30"/>
      <c r="V559" s="30"/>
      <c r="W559" s="30"/>
      <c r="X559" s="30"/>
      <c r="Y559" s="208">
        <f>Protection!H45</f>
        <v>0</v>
      </c>
      <c r="Z559" s="30"/>
      <c r="AA559" s="30"/>
      <c r="AB559" s="30"/>
      <c r="AC559" s="30"/>
      <c r="AD559" s="30"/>
      <c r="AE559" s="208">
        <f>Protection!I45</f>
        <v>0</v>
      </c>
      <c r="AF559" s="30"/>
      <c r="AG559" s="30"/>
      <c r="AH559" s="30"/>
      <c r="AI559" s="30"/>
      <c r="AJ559" s="30"/>
      <c r="AK559" s="208" t="str">
        <f>Protection!J45</f>
        <v>Yes</v>
      </c>
      <c r="AL559" s="30"/>
      <c r="AM559" s="30"/>
      <c r="AN559" s="30"/>
      <c r="AO559" s="30"/>
    </row>
    <row r="560" spans="1:47" x14ac:dyDescent="0.3">
      <c r="D560" s="30" t="s">
        <v>1038</v>
      </c>
      <c r="E560" s="30"/>
      <c r="F560" s="139"/>
      <c r="H560" s="30"/>
      <c r="I560" s="30"/>
      <c r="J560" s="30"/>
      <c r="K560" s="30"/>
      <c r="L560" s="30"/>
      <c r="M560" s="172">
        <f>Protection!L45</f>
        <v>0</v>
      </c>
      <c r="N560" s="30"/>
      <c r="O560" s="30"/>
      <c r="P560" s="30"/>
      <c r="Q560" s="30"/>
      <c r="R560" s="30"/>
      <c r="S560" s="30" t="str">
        <f>Protection!M45</f>
        <v>none</v>
      </c>
      <c r="T560" s="30"/>
      <c r="U560" s="30"/>
      <c r="V560" s="30"/>
      <c r="W560" s="30"/>
      <c r="X560" s="30"/>
      <c r="Y560" s="208">
        <f>Protection!N45</f>
        <v>0</v>
      </c>
      <c r="Z560" s="30"/>
      <c r="AA560" s="30"/>
      <c r="AB560" s="30"/>
      <c r="AC560" s="30"/>
      <c r="AD560" s="30"/>
      <c r="AE560" s="208">
        <f>Protection!O45</f>
        <v>0</v>
      </c>
      <c r="AF560" s="30"/>
      <c r="AG560" s="30"/>
      <c r="AH560" s="30"/>
      <c r="AI560" s="30"/>
      <c r="AJ560" s="30"/>
      <c r="AK560" s="225">
        <f>Protection!P45</f>
        <v>100</v>
      </c>
      <c r="AL560" s="30"/>
      <c r="AM560" s="30"/>
      <c r="AN560" s="30"/>
      <c r="AO560" s="30"/>
    </row>
    <row r="562" spans="1:41" x14ac:dyDescent="0.3">
      <c r="A562" s="194">
        <v>46</v>
      </c>
      <c r="B562" s="209" t="str">
        <f>'Data base'!C46</f>
        <v>Picus viridis</v>
      </c>
      <c r="C562" s="29" t="str">
        <f>'Data base'!D46</f>
        <v>Green Woodpecker</v>
      </c>
      <c r="D562" s="65" t="s">
        <v>438</v>
      </c>
      <c r="E562" s="65"/>
      <c r="F562" s="131"/>
      <c r="H562" s="131" t="s">
        <v>439</v>
      </c>
      <c r="I562" s="131" t="s">
        <v>381</v>
      </c>
      <c r="J562" s="131" t="s">
        <v>861</v>
      </c>
      <c r="K562" s="131" t="s">
        <v>860</v>
      </c>
      <c r="L562" s="30"/>
      <c r="N562" s="131" t="s">
        <v>439</v>
      </c>
      <c r="O562" s="131" t="s">
        <v>381</v>
      </c>
      <c r="P562" s="131" t="s">
        <v>861</v>
      </c>
      <c r="Q562" s="131" t="s">
        <v>860</v>
      </c>
      <c r="R562" s="30"/>
      <c r="S562" s="137" t="s">
        <v>456</v>
      </c>
      <c r="T562" s="131" t="s">
        <v>439</v>
      </c>
      <c r="U562" s="131" t="s">
        <v>381</v>
      </c>
      <c r="V562" s="131" t="s">
        <v>861</v>
      </c>
      <c r="W562" s="131" t="s">
        <v>860</v>
      </c>
      <c r="X562" s="30"/>
      <c r="Y562" s="194"/>
      <c r="Z562" s="131" t="s">
        <v>439</v>
      </c>
      <c r="AA562" s="131" t="s">
        <v>381</v>
      </c>
      <c r="AB562" s="131" t="s">
        <v>861</v>
      </c>
      <c r="AC562" s="131" t="s">
        <v>860</v>
      </c>
      <c r="AD562" s="30"/>
      <c r="AE562" s="30"/>
      <c r="AF562" s="131" t="s">
        <v>439</v>
      </c>
      <c r="AG562" s="131" t="s">
        <v>381</v>
      </c>
      <c r="AH562" s="131" t="s">
        <v>861</v>
      </c>
      <c r="AI562" s="131" t="s">
        <v>860</v>
      </c>
      <c r="AJ562" s="30"/>
      <c r="AK562" s="30"/>
      <c r="AL562" s="131" t="s">
        <v>439</v>
      </c>
      <c r="AM562" s="131" t="s">
        <v>381</v>
      </c>
      <c r="AN562" s="131" t="s">
        <v>861</v>
      </c>
      <c r="AO562" s="131" t="s">
        <v>860</v>
      </c>
    </row>
    <row r="563" spans="1:41" x14ac:dyDescent="0.3">
      <c r="D563" s="130" t="s">
        <v>432</v>
      </c>
      <c r="E563" s="130"/>
      <c r="F563" s="141">
        <f>'Data base'!G46</f>
        <v>0</v>
      </c>
      <c r="G563" s="127">
        <f>$F563</f>
        <v>0</v>
      </c>
      <c r="H563" s="132">
        <v>1</v>
      </c>
      <c r="I563" s="132">
        <v>2</v>
      </c>
      <c r="J563" s="132">
        <v>3</v>
      </c>
      <c r="K563" s="142" t="s">
        <v>440</v>
      </c>
      <c r="L563" s="30"/>
      <c r="M563" s="140">
        <f>$F563</f>
        <v>0</v>
      </c>
      <c r="N563" s="132">
        <v>1</v>
      </c>
      <c r="O563" s="132">
        <v>2</v>
      </c>
      <c r="P563" s="132">
        <v>3</v>
      </c>
      <c r="Q563" s="173" t="s">
        <v>440</v>
      </c>
      <c r="R563" s="30"/>
      <c r="S563" s="127">
        <f>$F563</f>
        <v>0</v>
      </c>
      <c r="T563" s="132">
        <v>1</v>
      </c>
      <c r="U563" s="132">
        <v>2</v>
      </c>
      <c r="V563" s="132">
        <v>3</v>
      </c>
      <c r="W563" s="142" t="s">
        <v>440</v>
      </c>
      <c r="X563" s="30"/>
      <c r="Y563" s="172">
        <f>$F563</f>
        <v>0</v>
      </c>
      <c r="Z563" s="168">
        <v>1</v>
      </c>
      <c r="AA563" s="168">
        <v>2</v>
      </c>
      <c r="AB563" s="168">
        <v>3</v>
      </c>
      <c r="AC563" s="173" t="s">
        <v>440</v>
      </c>
      <c r="AD563" s="30"/>
      <c r="AE563" s="172">
        <f>$F563</f>
        <v>0</v>
      </c>
      <c r="AF563" s="168">
        <v>1</v>
      </c>
      <c r="AG563" s="168">
        <v>2</v>
      </c>
      <c r="AH563" s="168">
        <v>3</v>
      </c>
      <c r="AI563" s="173" t="s">
        <v>440</v>
      </c>
      <c r="AJ563" s="30"/>
      <c r="AK563" s="172">
        <f>$F563</f>
        <v>0</v>
      </c>
      <c r="AL563" s="168">
        <v>1</v>
      </c>
      <c r="AM563" s="168">
        <v>2</v>
      </c>
      <c r="AN563" s="168">
        <v>3</v>
      </c>
      <c r="AO563" s="173" t="s">
        <v>440</v>
      </c>
    </row>
    <row r="564" spans="1:41" x14ac:dyDescent="0.3">
      <c r="D564" s="31" t="s">
        <v>435</v>
      </c>
      <c r="E564" s="30"/>
      <c r="F564" s="140">
        <f>'Data base'!J46</f>
        <v>0</v>
      </c>
      <c r="G564" s="127">
        <f>$F564</f>
        <v>0</v>
      </c>
      <c r="H564" s="127" t="s">
        <v>389</v>
      </c>
      <c r="I564" s="127" t="s">
        <v>404</v>
      </c>
      <c r="J564" s="127" t="s">
        <v>446</v>
      </c>
      <c r="K564" s="171" t="s">
        <v>447</v>
      </c>
      <c r="L564" s="30"/>
      <c r="M564" s="140">
        <f>$F564</f>
        <v>0</v>
      </c>
      <c r="N564" s="127" t="s">
        <v>389</v>
      </c>
      <c r="O564" s="127" t="s">
        <v>404</v>
      </c>
      <c r="P564" s="127" t="s">
        <v>446</v>
      </c>
      <c r="Q564" s="171" t="s">
        <v>447</v>
      </c>
      <c r="R564" s="30"/>
      <c r="S564" s="127">
        <f>$F564</f>
        <v>0</v>
      </c>
      <c r="T564" s="127" t="s">
        <v>389</v>
      </c>
      <c r="U564" s="127" t="s">
        <v>404</v>
      </c>
      <c r="V564" s="127" t="s">
        <v>446</v>
      </c>
      <c r="W564" s="138" t="s">
        <v>447</v>
      </c>
      <c r="X564" s="30"/>
      <c r="Y564" s="172">
        <f>$F564</f>
        <v>0</v>
      </c>
      <c r="Z564" s="167" t="s">
        <v>389</v>
      </c>
      <c r="AA564" s="167" t="s">
        <v>404</v>
      </c>
      <c r="AB564" s="167" t="s">
        <v>446</v>
      </c>
      <c r="AC564" s="171" t="s">
        <v>447</v>
      </c>
      <c r="AD564" s="30"/>
      <c r="AE564" s="172">
        <f>$F564</f>
        <v>0</v>
      </c>
      <c r="AF564" s="167" t="s">
        <v>389</v>
      </c>
      <c r="AG564" s="167" t="s">
        <v>404</v>
      </c>
      <c r="AH564" s="167" t="s">
        <v>446</v>
      </c>
      <c r="AI564" s="171" t="s">
        <v>447</v>
      </c>
      <c r="AJ564" s="30"/>
      <c r="AK564" s="172">
        <f>$F564</f>
        <v>0</v>
      </c>
      <c r="AL564" s="167" t="s">
        <v>389</v>
      </c>
      <c r="AM564" s="167" t="s">
        <v>404</v>
      </c>
      <c r="AN564" s="167" t="s">
        <v>446</v>
      </c>
      <c r="AO564" s="171" t="s">
        <v>447</v>
      </c>
    </row>
    <row r="565" spans="1:41" s="194" customFormat="1" x14ac:dyDescent="0.3">
      <c r="B565" s="3"/>
      <c r="D565" s="31" t="s">
        <v>601</v>
      </c>
      <c r="F565" s="139"/>
      <c r="G565" s="97">
        <f>'Data base'!S46</f>
        <v>1.0388002970251077E-3</v>
      </c>
      <c r="H565" s="208" t="s">
        <v>640</v>
      </c>
      <c r="I565" s="208" t="s">
        <v>1058</v>
      </c>
      <c r="J565" s="208" t="s">
        <v>1057</v>
      </c>
      <c r="K565" s="171" t="s">
        <v>1054</v>
      </c>
      <c r="M565" s="97">
        <f>'Data base'!AB46</f>
        <v>9.772733704784646E-4</v>
      </c>
      <c r="N565" s="208" t="s">
        <v>640</v>
      </c>
      <c r="O565" s="208" t="s">
        <v>1058</v>
      </c>
      <c r="P565" s="208" t="s">
        <v>1057</v>
      </c>
      <c r="Q565" s="171" t="s">
        <v>1054</v>
      </c>
      <c r="S565" s="97">
        <f>'Data base'!AK46</f>
        <v>0</v>
      </c>
      <c r="T565" s="208" t="s">
        <v>640</v>
      </c>
      <c r="U565" s="208" t="s">
        <v>1058</v>
      </c>
      <c r="V565" s="208" t="s">
        <v>1057</v>
      </c>
      <c r="W565" s="208" t="s">
        <v>1054</v>
      </c>
      <c r="Y565" s="97">
        <f>'Data base'!AT46</f>
        <v>0</v>
      </c>
      <c r="Z565" s="208" t="s">
        <v>640</v>
      </c>
      <c r="AA565" s="208" t="s">
        <v>1058</v>
      </c>
      <c r="AB565" s="208" t="s">
        <v>1057</v>
      </c>
      <c r="AC565" s="171" t="s">
        <v>1054</v>
      </c>
      <c r="AE565" s="97">
        <f>'Data base'!BC46</f>
        <v>6.7687779479326193E-2</v>
      </c>
      <c r="AF565" s="208" t="s">
        <v>640</v>
      </c>
      <c r="AG565" s="208" t="s">
        <v>1058</v>
      </c>
      <c r="AH565" s="208" t="s">
        <v>1057</v>
      </c>
      <c r="AI565" s="171" t="s">
        <v>1054</v>
      </c>
      <c r="AK565" s="97">
        <f>'Data base'!BM46</f>
        <v>0.12760558300669561</v>
      </c>
      <c r="AL565" s="208" t="s">
        <v>640</v>
      </c>
      <c r="AM565" s="208" t="s">
        <v>1058</v>
      </c>
      <c r="AN565" s="208" t="s">
        <v>1057</v>
      </c>
      <c r="AO565" s="171" t="s">
        <v>1054</v>
      </c>
    </row>
    <row r="566" spans="1:41" x14ac:dyDescent="0.3">
      <c r="D566" s="31" t="s">
        <v>433</v>
      </c>
      <c r="E566" s="133" t="s">
        <v>441</v>
      </c>
      <c r="F566" s="139"/>
      <c r="G566" s="127" t="str">
        <f>'Data base'!K46</f>
        <v>LC</v>
      </c>
      <c r="H566" s="127" t="s">
        <v>442</v>
      </c>
      <c r="I566" s="127" t="s">
        <v>443</v>
      </c>
      <c r="J566" s="127" t="s">
        <v>444</v>
      </c>
      <c r="K566" s="138" t="s">
        <v>445</v>
      </c>
      <c r="L566" s="30"/>
      <c r="M566" s="172" t="str">
        <f>'Data base'!T46</f>
        <v>EN</v>
      </c>
      <c r="N566" s="127" t="s">
        <v>442</v>
      </c>
      <c r="O566" s="171" t="s">
        <v>443</v>
      </c>
      <c r="P566" s="127" t="s">
        <v>444</v>
      </c>
      <c r="Q566" s="127" t="s">
        <v>445</v>
      </c>
      <c r="R566" s="30"/>
      <c r="S566" s="127" t="str">
        <f>'Data base'!AC46</f>
        <v>-</v>
      </c>
      <c r="T566" s="127" t="s">
        <v>442</v>
      </c>
      <c r="U566" s="127" t="s">
        <v>443</v>
      </c>
      <c r="V566" s="127" t="s">
        <v>444</v>
      </c>
      <c r="W566" s="138" t="s">
        <v>445</v>
      </c>
      <c r="X566" s="30"/>
      <c r="Y566" s="208">
        <f>'Data base'!AL46</f>
        <v>2</v>
      </c>
      <c r="Z566" s="167" t="s">
        <v>442</v>
      </c>
      <c r="AA566" s="171" t="s">
        <v>443</v>
      </c>
      <c r="AB566" s="167" t="s">
        <v>444</v>
      </c>
      <c r="AC566" s="167" t="s">
        <v>445</v>
      </c>
      <c r="AD566" s="30"/>
      <c r="AE566" s="208" t="str">
        <f>'Data base'!AU46</f>
        <v>3 ( R )</v>
      </c>
      <c r="AF566" s="167" t="s">
        <v>442</v>
      </c>
      <c r="AG566" s="171" t="s">
        <v>443</v>
      </c>
      <c r="AH566" s="167" t="s">
        <v>444</v>
      </c>
      <c r="AI566" s="167" t="s">
        <v>445</v>
      </c>
      <c r="AJ566" s="30"/>
      <c r="AK566" s="208" t="str">
        <f>'Data base'!BD46</f>
        <v>NT</v>
      </c>
      <c r="AL566" s="167" t="s">
        <v>442</v>
      </c>
      <c r="AM566" s="167" t="s">
        <v>443</v>
      </c>
      <c r="AN566" s="171" t="s">
        <v>444</v>
      </c>
      <c r="AO566" s="167" t="s">
        <v>445</v>
      </c>
    </row>
    <row r="567" spans="1:41" x14ac:dyDescent="0.3">
      <c r="D567" s="264" t="s">
        <v>434</v>
      </c>
      <c r="E567" s="30" t="s">
        <v>384</v>
      </c>
      <c r="F567" s="139"/>
      <c r="G567" s="40" t="str">
        <f>'Data base'!P46</f>
        <v>- (50 - 100)</v>
      </c>
      <c r="H567" s="138" t="s">
        <v>389</v>
      </c>
      <c r="I567" s="127" t="s">
        <v>404</v>
      </c>
      <c r="J567" s="127" t="s">
        <v>287</v>
      </c>
      <c r="K567" s="127" t="s">
        <v>318</v>
      </c>
      <c r="L567" s="30"/>
      <c r="M567" s="218" t="str">
        <f>'Data base'!Y46</f>
        <v>- (50 - 70)</v>
      </c>
      <c r="N567" s="171" t="s">
        <v>389</v>
      </c>
      <c r="O567" s="127" t="s">
        <v>404</v>
      </c>
      <c r="P567" s="127" t="s">
        <v>287</v>
      </c>
      <c r="Q567" s="127" t="s">
        <v>318</v>
      </c>
      <c r="R567" s="30"/>
      <c r="S567" s="127" t="str">
        <f>'Data base'!AH46</f>
        <v>-</v>
      </c>
      <c r="T567" s="127" t="s">
        <v>389</v>
      </c>
      <c r="U567" s="127" t="s">
        <v>404</v>
      </c>
      <c r="V567" s="127" t="s">
        <v>287</v>
      </c>
      <c r="W567" s="127" t="s">
        <v>318</v>
      </c>
      <c r="X567" s="30"/>
      <c r="Y567" s="221" t="str">
        <f>'Data base'!AQ46</f>
        <v xml:space="preserve"> - (98 - 100)</v>
      </c>
      <c r="Z567" s="171" t="s">
        <v>389</v>
      </c>
      <c r="AA567" s="167" t="s">
        <v>404</v>
      </c>
      <c r="AB567" s="167" t="s">
        <v>287</v>
      </c>
      <c r="AC567" s="167" t="s">
        <v>318</v>
      </c>
      <c r="AD567" s="30"/>
      <c r="AE567" s="208" t="str">
        <f>'Data base'!AZ46</f>
        <v xml:space="preserve"> - (20 - 30)</v>
      </c>
      <c r="AF567" s="167" t="s">
        <v>389</v>
      </c>
      <c r="AG567" s="171" t="s">
        <v>404</v>
      </c>
      <c r="AH567" s="167" t="s">
        <v>287</v>
      </c>
      <c r="AI567" s="167" t="s">
        <v>318</v>
      </c>
      <c r="AJ567" s="30"/>
      <c r="AK567" s="99" t="str">
        <f>'Data base'!BJ46</f>
        <v xml:space="preserve"> - (35 - 55)</v>
      </c>
      <c r="AL567" s="171" t="s">
        <v>389</v>
      </c>
      <c r="AM567" s="167" t="s">
        <v>404</v>
      </c>
      <c r="AN567" s="167" t="s">
        <v>287</v>
      </c>
      <c r="AO567" s="167" t="s">
        <v>318</v>
      </c>
    </row>
    <row r="568" spans="1:41" x14ac:dyDescent="0.3">
      <c r="D568" s="264"/>
      <c r="E568" s="30" t="s">
        <v>383</v>
      </c>
      <c r="F568" s="139"/>
      <c r="G568" s="40" t="str">
        <f>'Data base'!O46</f>
        <v>- (50 - 100)</v>
      </c>
      <c r="H568" s="134"/>
      <c r="I568" s="138" t="s">
        <v>389</v>
      </c>
      <c r="J568" s="127" t="s">
        <v>287</v>
      </c>
      <c r="K568" s="127" t="s">
        <v>318</v>
      </c>
      <c r="L568" s="30"/>
      <c r="M568" s="218" t="str">
        <f>'Data base'!X46</f>
        <v>- (50 - 70)</v>
      </c>
      <c r="N568" s="134"/>
      <c r="O568" s="171" t="s">
        <v>389</v>
      </c>
      <c r="P568" s="127" t="s">
        <v>287</v>
      </c>
      <c r="Q568" s="127" t="s">
        <v>318</v>
      </c>
      <c r="R568" s="30"/>
      <c r="S568" s="127" t="str">
        <f>'Data base'!AG46</f>
        <v>-</v>
      </c>
      <c r="T568" s="134"/>
      <c r="U568" s="127" t="s">
        <v>389</v>
      </c>
      <c r="V568" s="127" t="s">
        <v>287</v>
      </c>
      <c r="W568" s="127" t="s">
        <v>318</v>
      </c>
      <c r="X568" s="30"/>
      <c r="Y568" s="99" t="str">
        <f>'Data base'!AP46</f>
        <v xml:space="preserve">x </v>
      </c>
      <c r="Z568" s="169"/>
      <c r="AA568" s="167" t="s">
        <v>389</v>
      </c>
      <c r="AB568" s="167" t="s">
        <v>287</v>
      </c>
      <c r="AC568" s="167" t="s">
        <v>318</v>
      </c>
      <c r="AD568" s="30"/>
      <c r="AE568" s="208">
        <f>'Data base'!AY46</f>
        <v>0</v>
      </c>
      <c r="AF568" s="169"/>
      <c r="AG568" s="167" t="s">
        <v>389</v>
      </c>
      <c r="AH568" s="171" t="s">
        <v>287</v>
      </c>
      <c r="AI568" s="167" t="s">
        <v>318</v>
      </c>
      <c r="AJ568" s="30"/>
      <c r="AK568" s="99" t="str">
        <f>'Data base'!BI46</f>
        <v xml:space="preserve"> - (19 - 41)</v>
      </c>
      <c r="AL568" s="169"/>
      <c r="AM568" s="171" t="s">
        <v>389</v>
      </c>
      <c r="AN568" s="167" t="s">
        <v>287</v>
      </c>
      <c r="AO568" s="167" t="s">
        <v>318</v>
      </c>
    </row>
    <row r="569" spans="1:41" x14ac:dyDescent="0.3">
      <c r="D569" s="30" t="s">
        <v>436</v>
      </c>
      <c r="E569" s="30"/>
      <c r="F569" s="139"/>
      <c r="G569" s="97">
        <f>'Data base'!N46</f>
        <v>0.125</v>
      </c>
      <c r="H569" s="127" t="s">
        <v>448</v>
      </c>
      <c r="I569" s="171" t="s">
        <v>1049</v>
      </c>
      <c r="J569" s="127" t="s">
        <v>450</v>
      </c>
      <c r="K569" s="127" t="s">
        <v>493</v>
      </c>
      <c r="L569" s="30"/>
      <c r="M569" s="217">
        <f>'Data base'!W46</f>
        <v>2</v>
      </c>
      <c r="N569" s="171" t="s">
        <v>1040</v>
      </c>
      <c r="O569" s="127" t="s">
        <v>449</v>
      </c>
      <c r="P569" s="127" t="s">
        <v>450</v>
      </c>
      <c r="Q569" s="127" t="s">
        <v>493</v>
      </c>
      <c r="R569" s="30"/>
      <c r="S569" s="127" t="e">
        <f>'Data base'!AF46</f>
        <v>#DIV/0!</v>
      </c>
      <c r="T569" s="127" t="s">
        <v>448</v>
      </c>
      <c r="U569" s="127" t="s">
        <v>449</v>
      </c>
      <c r="V569" s="127" t="s">
        <v>450</v>
      </c>
      <c r="W569" s="127" t="s">
        <v>493</v>
      </c>
      <c r="X569" s="30"/>
      <c r="Y569" s="96" t="e">
        <f>'Data base'!AO46</f>
        <v>#DIV/0!</v>
      </c>
      <c r="Z569" s="171" t="s">
        <v>1040</v>
      </c>
      <c r="AA569" s="167" t="s">
        <v>449</v>
      </c>
      <c r="AB569" s="167" t="s">
        <v>450</v>
      </c>
      <c r="AC569" s="167" t="s">
        <v>493</v>
      </c>
      <c r="AD569" s="30"/>
      <c r="AE569" s="96">
        <f>'Data base'!AX46</f>
        <v>0.15</v>
      </c>
      <c r="AF569" s="167" t="s">
        <v>448</v>
      </c>
      <c r="AG569" s="171" t="s">
        <v>1049</v>
      </c>
      <c r="AH569" s="167" t="s">
        <v>450</v>
      </c>
      <c r="AI569" s="167" t="s">
        <v>493</v>
      </c>
      <c r="AJ569" s="30"/>
      <c r="AK569" s="96">
        <f>'Data base'!BH46</f>
        <v>0.04</v>
      </c>
      <c r="AL569" s="167" t="s">
        <v>448</v>
      </c>
      <c r="AM569" s="167" t="s">
        <v>449</v>
      </c>
      <c r="AN569" s="171" t="s">
        <v>1050</v>
      </c>
      <c r="AO569" s="167" t="s">
        <v>493</v>
      </c>
    </row>
    <row r="570" spans="1:41" x14ac:dyDescent="0.3">
      <c r="D570" s="30" t="s">
        <v>437</v>
      </c>
      <c r="E570" s="30"/>
      <c r="F570" s="140" t="str">
        <f>'Data base'!E46</f>
        <v>&lt;3.3</v>
      </c>
      <c r="G570" s="127" t="str">
        <f>$F570</f>
        <v>&lt;3.3</v>
      </c>
      <c r="H570" s="127" t="s">
        <v>451</v>
      </c>
      <c r="I570" s="127" t="s">
        <v>452</v>
      </c>
      <c r="J570" s="135" t="s">
        <v>453</v>
      </c>
      <c r="K570" s="138" t="s">
        <v>370</v>
      </c>
      <c r="L570" s="30"/>
      <c r="M570" s="172" t="str">
        <f>$F570</f>
        <v>&lt;3.3</v>
      </c>
      <c r="N570" s="127" t="s">
        <v>451</v>
      </c>
      <c r="O570" s="127" t="s">
        <v>452</v>
      </c>
      <c r="P570" s="135" t="s">
        <v>453</v>
      </c>
      <c r="Q570" s="171" t="s">
        <v>370</v>
      </c>
      <c r="R570" s="30"/>
      <c r="S570" s="127" t="str">
        <f>$F570</f>
        <v>&lt;3.3</v>
      </c>
      <c r="T570" s="127" t="s">
        <v>451</v>
      </c>
      <c r="U570" s="127" t="s">
        <v>452</v>
      </c>
      <c r="V570" s="135" t="s">
        <v>453</v>
      </c>
      <c r="W570" s="138" t="s">
        <v>370</v>
      </c>
      <c r="X570" s="30"/>
      <c r="Y570" s="208" t="str">
        <f>$F570</f>
        <v>&lt;3.3</v>
      </c>
      <c r="Z570" s="167" t="s">
        <v>451</v>
      </c>
      <c r="AA570" s="167" t="s">
        <v>452</v>
      </c>
      <c r="AB570" s="170" t="s">
        <v>453</v>
      </c>
      <c r="AC570" s="171" t="s">
        <v>370</v>
      </c>
      <c r="AD570" s="30"/>
      <c r="AE570" s="208" t="str">
        <f>$F570</f>
        <v>&lt;3.3</v>
      </c>
      <c r="AF570" s="167" t="s">
        <v>451</v>
      </c>
      <c r="AG570" s="167" t="s">
        <v>452</v>
      </c>
      <c r="AH570" s="170" t="s">
        <v>453</v>
      </c>
      <c r="AI570" s="171" t="s">
        <v>370</v>
      </c>
      <c r="AJ570" s="30"/>
      <c r="AK570" s="208" t="str">
        <f>$F570</f>
        <v>&lt;3.3</v>
      </c>
      <c r="AL570" s="167" t="s">
        <v>451</v>
      </c>
      <c r="AM570" s="167" t="s">
        <v>452</v>
      </c>
      <c r="AN570" s="170" t="s">
        <v>453</v>
      </c>
      <c r="AO570" s="171" t="s">
        <v>370</v>
      </c>
    </row>
    <row r="571" spans="1:41" x14ac:dyDescent="0.3">
      <c r="D571" s="30" t="s">
        <v>561</v>
      </c>
      <c r="E571" s="30"/>
      <c r="F571" s="139"/>
      <c r="G571" s="127">
        <f>'Data base'!L46</f>
        <v>320</v>
      </c>
      <c r="H571" s="127"/>
      <c r="I571" s="127"/>
      <c r="J571" s="135"/>
      <c r="K571" s="127"/>
      <c r="L571" s="194"/>
      <c r="M571" s="172">
        <f>'Data base'!U46</f>
        <v>20</v>
      </c>
      <c r="N571" s="127"/>
      <c r="O571" s="127"/>
      <c r="P571" s="135"/>
      <c r="Q571" s="127"/>
      <c r="R571" s="30"/>
      <c r="S571" s="127">
        <f>'Data base'!AD46</f>
        <v>0</v>
      </c>
      <c r="T571" s="127"/>
      <c r="U571" s="127"/>
      <c r="V571" s="135"/>
      <c r="W571" s="127"/>
      <c r="X571" s="30"/>
      <c r="Y571" s="208">
        <f>'Data base'!AM46</f>
        <v>0</v>
      </c>
      <c r="Z571" s="30"/>
      <c r="AA571" s="30"/>
      <c r="AB571" s="30"/>
      <c r="AC571" s="30"/>
      <c r="AD571" s="30"/>
      <c r="AE571" s="208">
        <f>'Data base'!AV46</f>
        <v>400</v>
      </c>
      <c r="AF571" s="30"/>
      <c r="AG571" s="30"/>
      <c r="AH571" s="30"/>
      <c r="AI571" s="30"/>
      <c r="AJ571" s="30"/>
      <c r="AK571" s="299">
        <f>'Data base'!BF46</f>
        <v>10000</v>
      </c>
      <c r="AL571" s="30"/>
      <c r="AM571" s="30"/>
      <c r="AN571" s="30"/>
      <c r="AO571" s="30"/>
    </row>
    <row r="572" spans="1:41" x14ac:dyDescent="0.3">
      <c r="D572" s="30" t="s">
        <v>1039</v>
      </c>
      <c r="E572" s="30"/>
      <c r="F572" s="139"/>
      <c r="G572" s="125" t="str">
        <f>Protection!E46</f>
        <v>[01.11-31.08]</v>
      </c>
      <c r="H572" s="30"/>
      <c r="I572" s="30"/>
      <c r="J572" s="30"/>
      <c r="K572" s="30"/>
      <c r="L572" s="30"/>
      <c r="M572" s="172">
        <f>Protection!F46</f>
        <v>0</v>
      </c>
      <c r="N572" s="30"/>
      <c r="O572" s="30"/>
      <c r="P572" s="30"/>
      <c r="Q572" s="30"/>
      <c r="R572" s="30"/>
      <c r="S572" s="225">
        <f>Protection!G46</f>
        <v>0</v>
      </c>
      <c r="T572" s="30"/>
      <c r="U572" s="30"/>
      <c r="V572" s="30"/>
      <c r="W572" s="30"/>
      <c r="X572" s="30"/>
      <c r="Y572" s="229" t="str">
        <f>Protection!H46</f>
        <v>All year (if micro-res.)</v>
      </c>
      <c r="Z572" s="30"/>
      <c r="AA572" s="30"/>
      <c r="AB572" s="30"/>
      <c r="AC572" s="30"/>
      <c r="AD572" s="30"/>
      <c r="AE572" s="208">
        <f>Protection!I46</f>
        <v>0</v>
      </c>
      <c r="AF572" s="30"/>
      <c r="AG572" s="30"/>
      <c r="AH572" s="30"/>
      <c r="AI572" s="30"/>
      <c r="AJ572" s="30"/>
      <c r="AK572" s="208" t="str">
        <f>Protection!J46</f>
        <v>Yes</v>
      </c>
      <c r="AL572" s="30"/>
      <c r="AM572" s="30"/>
      <c r="AN572" s="30"/>
      <c r="AO572" s="30"/>
    </row>
    <row r="573" spans="1:41" x14ac:dyDescent="0.3">
      <c r="D573" s="30" t="s">
        <v>1038</v>
      </c>
      <c r="E573" s="30"/>
      <c r="F573" s="139"/>
      <c r="G573" s="125" t="str">
        <f>Protection!K46</f>
        <v>none</v>
      </c>
      <c r="H573" s="30"/>
      <c r="I573" s="30"/>
      <c r="J573" s="30"/>
      <c r="K573" s="30"/>
      <c r="L573" s="30"/>
      <c r="M573" s="172">
        <f>Protection!L46</f>
        <v>0</v>
      </c>
      <c r="N573" s="30"/>
      <c r="O573" s="30"/>
      <c r="P573" s="30"/>
      <c r="Q573" s="30"/>
      <c r="R573" s="30"/>
      <c r="S573" s="30" t="str">
        <f>Protection!M46</f>
        <v>-</v>
      </c>
      <c r="T573" s="30"/>
      <c r="U573" s="30"/>
      <c r="V573" s="30"/>
      <c r="W573" s="30"/>
      <c r="X573" s="30"/>
      <c r="Y573" s="229" t="str">
        <f>Protection!N46</f>
        <v>Microreserve</v>
      </c>
      <c r="Z573" s="30"/>
      <c r="AA573" s="30"/>
      <c r="AB573" s="30"/>
      <c r="AC573" s="30"/>
      <c r="AD573" s="30"/>
      <c r="AE573" s="208">
        <f>Protection!O46</f>
        <v>0</v>
      </c>
      <c r="AF573" s="30"/>
      <c r="AG573" s="30"/>
      <c r="AH573" s="30"/>
      <c r="AI573" s="30"/>
      <c r="AJ573" s="30"/>
      <c r="AK573" s="225">
        <f>Protection!P46</f>
        <v>100</v>
      </c>
      <c r="AL573" s="30"/>
      <c r="AM573" s="30"/>
      <c r="AN573" s="30"/>
      <c r="AO573" s="30"/>
    </row>
    <row r="575" spans="1:41" x14ac:dyDescent="0.3">
      <c r="A575" s="194">
        <v>47</v>
      </c>
      <c r="B575" s="39" t="str">
        <f>'Data base'!C47</f>
        <v>Dryocopus martius</v>
      </c>
      <c r="C575" s="29" t="str">
        <f>'Data base'!D47</f>
        <v>Black Woodpecker</v>
      </c>
      <c r="D575" s="65" t="s">
        <v>438</v>
      </c>
      <c r="E575" s="65"/>
      <c r="F575" s="131"/>
      <c r="H575" s="131" t="s">
        <v>439</v>
      </c>
      <c r="I575" s="131" t="s">
        <v>381</v>
      </c>
      <c r="J575" s="131" t="s">
        <v>861</v>
      </c>
      <c r="K575" s="131" t="s">
        <v>860</v>
      </c>
      <c r="L575" s="30"/>
      <c r="N575" s="131" t="s">
        <v>439</v>
      </c>
      <c r="O575" s="131" t="s">
        <v>381</v>
      </c>
      <c r="P575" s="131" t="s">
        <v>861</v>
      </c>
      <c r="Q575" s="131" t="s">
        <v>860</v>
      </c>
      <c r="R575" s="30"/>
      <c r="S575" s="30"/>
      <c r="T575" s="131" t="s">
        <v>439</v>
      </c>
      <c r="U575" s="131" t="s">
        <v>381</v>
      </c>
      <c r="V575" s="131" t="s">
        <v>861</v>
      </c>
      <c r="W575" s="131" t="s">
        <v>860</v>
      </c>
      <c r="X575" s="30"/>
      <c r="Y575" s="30"/>
      <c r="Z575" s="131" t="s">
        <v>439</v>
      </c>
      <c r="AA575" s="131" t="s">
        <v>381</v>
      </c>
      <c r="AB575" s="131" t="s">
        <v>861</v>
      </c>
      <c r="AC575" s="131" t="s">
        <v>860</v>
      </c>
      <c r="AD575" s="30"/>
      <c r="AE575" s="30"/>
      <c r="AF575" s="131" t="s">
        <v>439</v>
      </c>
      <c r="AG575" s="131" t="s">
        <v>381</v>
      </c>
      <c r="AH575" s="131" t="s">
        <v>861</v>
      </c>
      <c r="AI575" s="131" t="s">
        <v>860</v>
      </c>
      <c r="AJ575" s="30"/>
      <c r="AK575" s="30"/>
      <c r="AL575" s="131" t="s">
        <v>439</v>
      </c>
      <c r="AM575" s="131" t="s">
        <v>381</v>
      </c>
      <c r="AN575" s="131" t="s">
        <v>861</v>
      </c>
      <c r="AO575" s="131" t="s">
        <v>860</v>
      </c>
    </row>
    <row r="576" spans="1:41" x14ac:dyDescent="0.3">
      <c r="D576" s="130" t="s">
        <v>432</v>
      </c>
      <c r="E576" s="130"/>
      <c r="F576" s="141">
        <f>'Data base'!G47</f>
        <v>0</v>
      </c>
      <c r="G576" s="127">
        <f>$F576</f>
        <v>0</v>
      </c>
      <c r="H576" s="132">
        <v>1</v>
      </c>
      <c r="I576" s="132">
        <v>2</v>
      </c>
      <c r="J576" s="132">
        <v>3</v>
      </c>
      <c r="K576" s="142" t="s">
        <v>440</v>
      </c>
      <c r="L576" s="30"/>
      <c r="M576" s="140">
        <f>$F576</f>
        <v>0</v>
      </c>
      <c r="N576" s="132">
        <v>1</v>
      </c>
      <c r="O576" s="132">
        <v>2</v>
      </c>
      <c r="P576" s="132">
        <v>3</v>
      </c>
      <c r="Q576" s="173" t="s">
        <v>440</v>
      </c>
      <c r="R576" s="30"/>
      <c r="S576" s="127">
        <f>$F576</f>
        <v>0</v>
      </c>
      <c r="T576" s="132">
        <v>1</v>
      </c>
      <c r="U576" s="132">
        <v>2</v>
      </c>
      <c r="V576" s="132">
        <v>3</v>
      </c>
      <c r="W576" s="142" t="s">
        <v>440</v>
      </c>
      <c r="X576" s="30"/>
      <c r="Y576" s="172">
        <f>$F576</f>
        <v>0</v>
      </c>
      <c r="Z576" s="168">
        <v>1</v>
      </c>
      <c r="AA576" s="168">
        <v>2</v>
      </c>
      <c r="AB576" s="168">
        <v>3</v>
      </c>
      <c r="AC576" s="173" t="s">
        <v>440</v>
      </c>
      <c r="AD576" s="30"/>
      <c r="AE576" s="172">
        <f>$F576</f>
        <v>0</v>
      </c>
      <c r="AF576" s="168">
        <v>1</v>
      </c>
      <c r="AG576" s="168">
        <v>2</v>
      </c>
      <c r="AH576" s="168">
        <v>3</v>
      </c>
      <c r="AI576" s="173" t="s">
        <v>440</v>
      </c>
      <c r="AJ576" s="30"/>
      <c r="AK576" s="172">
        <f>$F576</f>
        <v>0</v>
      </c>
      <c r="AL576" s="168">
        <v>1</v>
      </c>
      <c r="AM576" s="168">
        <v>2</v>
      </c>
      <c r="AN576" s="168">
        <v>3</v>
      </c>
      <c r="AO576" s="173" t="s">
        <v>440</v>
      </c>
    </row>
    <row r="577" spans="1:45" x14ac:dyDescent="0.3">
      <c r="D577" s="31" t="s">
        <v>435</v>
      </c>
      <c r="E577" s="30"/>
      <c r="F577" s="140" t="str">
        <f>'Data base'!J47</f>
        <v>x</v>
      </c>
      <c r="G577" s="127" t="str">
        <f>$F577</f>
        <v>x</v>
      </c>
      <c r="H577" s="127" t="s">
        <v>389</v>
      </c>
      <c r="I577" s="127" t="s">
        <v>404</v>
      </c>
      <c r="J577" s="138" t="s">
        <v>446</v>
      </c>
      <c r="K577" s="127" t="s">
        <v>447</v>
      </c>
      <c r="L577" s="30"/>
      <c r="M577" s="140" t="str">
        <f>$F577</f>
        <v>x</v>
      </c>
      <c r="N577" s="127" t="s">
        <v>389</v>
      </c>
      <c r="O577" s="127" t="s">
        <v>404</v>
      </c>
      <c r="P577" s="171" t="s">
        <v>446</v>
      </c>
      <c r="Q577" s="127" t="s">
        <v>447</v>
      </c>
      <c r="R577" s="30"/>
      <c r="S577" s="127" t="str">
        <f>$F577</f>
        <v>x</v>
      </c>
      <c r="T577" s="127" t="s">
        <v>389</v>
      </c>
      <c r="U577" s="127" t="s">
        <v>404</v>
      </c>
      <c r="V577" s="171" t="s">
        <v>446</v>
      </c>
      <c r="W577" s="127" t="s">
        <v>447</v>
      </c>
      <c r="X577" s="30"/>
      <c r="Y577" s="172" t="str">
        <f>$F577</f>
        <v>x</v>
      </c>
      <c r="Z577" s="167" t="s">
        <v>389</v>
      </c>
      <c r="AA577" s="167" t="s">
        <v>404</v>
      </c>
      <c r="AB577" s="171" t="s">
        <v>446</v>
      </c>
      <c r="AC577" s="167" t="s">
        <v>447</v>
      </c>
      <c r="AD577" s="30"/>
      <c r="AE577" s="172" t="str">
        <f>$F577</f>
        <v>x</v>
      </c>
      <c r="AF577" s="167" t="s">
        <v>389</v>
      </c>
      <c r="AG577" s="167" t="s">
        <v>404</v>
      </c>
      <c r="AH577" s="171" t="s">
        <v>446</v>
      </c>
      <c r="AI577" s="167" t="s">
        <v>447</v>
      </c>
      <c r="AJ577" s="30"/>
      <c r="AK577" s="172" t="str">
        <f>$F577</f>
        <v>x</v>
      </c>
      <c r="AL577" s="171" t="s">
        <v>389</v>
      </c>
      <c r="AM577" s="167" t="s">
        <v>404</v>
      </c>
      <c r="AN577" s="167" t="s">
        <v>446</v>
      </c>
      <c r="AO577" s="167" t="s">
        <v>447</v>
      </c>
    </row>
    <row r="578" spans="1:45" s="194" customFormat="1" x14ac:dyDescent="0.3">
      <c r="B578" s="3"/>
      <c r="D578" s="31" t="s">
        <v>601</v>
      </c>
      <c r="F578" s="139"/>
      <c r="G578" s="97">
        <f>'Data base'!S47</f>
        <v>0.10388002970251078</v>
      </c>
      <c r="H578" s="208" t="s">
        <v>640</v>
      </c>
      <c r="I578" s="208" t="s">
        <v>1058</v>
      </c>
      <c r="J578" s="208" t="s">
        <v>1057</v>
      </c>
      <c r="K578" s="171" t="s">
        <v>1054</v>
      </c>
      <c r="M578" s="97">
        <f>'Data base'!AB47</f>
        <v>2.1500014150526225</v>
      </c>
      <c r="N578" s="171" t="s">
        <v>1046</v>
      </c>
      <c r="O578" s="208" t="s">
        <v>1058</v>
      </c>
      <c r="P578" s="208" t="s">
        <v>1057</v>
      </c>
      <c r="Q578" s="208" t="s">
        <v>1054</v>
      </c>
      <c r="S578" s="97">
        <f>'Data base'!AK47</f>
        <v>1.5685621257152997</v>
      </c>
      <c r="T578" s="208" t="s">
        <v>640</v>
      </c>
      <c r="U578" s="171" t="s">
        <v>1058</v>
      </c>
      <c r="V578" s="208" t="s">
        <v>1057</v>
      </c>
      <c r="W578" s="208" t="s">
        <v>1054</v>
      </c>
      <c r="Y578" s="97">
        <f>'Data base'!AT47</f>
        <v>16.28702806979517</v>
      </c>
      <c r="Z578" s="171" t="s">
        <v>1046</v>
      </c>
      <c r="AA578" s="208" t="s">
        <v>1058</v>
      </c>
      <c r="AB578" s="208" t="s">
        <v>1057</v>
      </c>
      <c r="AC578" s="208" t="s">
        <v>1054</v>
      </c>
      <c r="AE578" s="97">
        <f>'Data base'!BC47</f>
        <v>1.3537555895865239</v>
      </c>
      <c r="AF578" s="208" t="s">
        <v>640</v>
      </c>
      <c r="AG578" s="171" t="s">
        <v>1059</v>
      </c>
      <c r="AH578" s="208" t="s">
        <v>1057</v>
      </c>
      <c r="AI578" s="208" t="s">
        <v>1054</v>
      </c>
      <c r="AK578" s="97">
        <f>'Data base'!BM47</f>
        <v>0.68710698542066873</v>
      </c>
      <c r="AL578" s="208" t="s">
        <v>640</v>
      </c>
      <c r="AM578" s="208" t="s">
        <v>1058</v>
      </c>
      <c r="AN578" s="171" t="s">
        <v>1055</v>
      </c>
      <c r="AO578" s="208" t="s">
        <v>1054</v>
      </c>
    </row>
    <row r="579" spans="1:45" x14ac:dyDescent="0.3">
      <c r="D579" s="31" t="s">
        <v>433</v>
      </c>
      <c r="E579" s="133" t="s">
        <v>441</v>
      </c>
      <c r="F579" s="139"/>
      <c r="G579" s="127" t="str">
        <f>'Data base'!K47</f>
        <v>LC</v>
      </c>
      <c r="H579" s="127" t="s">
        <v>442</v>
      </c>
      <c r="I579" s="127" t="s">
        <v>443</v>
      </c>
      <c r="J579" s="127" t="s">
        <v>444</v>
      </c>
      <c r="K579" s="138" t="s">
        <v>445</v>
      </c>
      <c r="L579" s="30"/>
      <c r="M579" s="172" t="str">
        <f>'Data base'!T47</f>
        <v>LC</v>
      </c>
      <c r="N579" s="127" t="s">
        <v>442</v>
      </c>
      <c r="O579" s="127" t="s">
        <v>443</v>
      </c>
      <c r="P579" s="127" t="s">
        <v>444</v>
      </c>
      <c r="Q579" s="171" t="s">
        <v>445</v>
      </c>
      <c r="R579" s="30"/>
      <c r="S579" s="127" t="str">
        <f>'Data base'!AC47</f>
        <v>-</v>
      </c>
      <c r="T579" s="127" t="s">
        <v>442</v>
      </c>
      <c r="U579" s="127" t="s">
        <v>443</v>
      </c>
      <c r="V579" s="127" t="s">
        <v>444</v>
      </c>
      <c r="W579" s="138" t="s">
        <v>445</v>
      </c>
      <c r="X579" s="30"/>
      <c r="Y579" s="208" t="str">
        <f>'Data base'!AL47</f>
        <v>-</v>
      </c>
      <c r="Z579" s="167" t="s">
        <v>442</v>
      </c>
      <c r="AA579" s="167" t="s">
        <v>443</v>
      </c>
      <c r="AB579" s="167" t="s">
        <v>444</v>
      </c>
      <c r="AC579" s="171" t="s">
        <v>445</v>
      </c>
      <c r="AD579" s="30"/>
      <c r="AE579" s="208" t="str">
        <f>'Data base'!AU47</f>
        <v>-</v>
      </c>
      <c r="AF579" s="167" t="s">
        <v>442</v>
      </c>
      <c r="AG579" s="167" t="s">
        <v>443</v>
      </c>
      <c r="AH579" s="167" t="s">
        <v>444</v>
      </c>
      <c r="AI579" s="171" t="s">
        <v>445</v>
      </c>
      <c r="AJ579" s="30"/>
      <c r="AK579" s="208" t="str">
        <f>'Data base'!BD47</f>
        <v>NT</v>
      </c>
      <c r="AL579" s="167" t="s">
        <v>442</v>
      </c>
      <c r="AM579" s="167" t="s">
        <v>443</v>
      </c>
      <c r="AN579" s="171" t="s">
        <v>444</v>
      </c>
      <c r="AO579" s="167" t="s">
        <v>445</v>
      </c>
    </row>
    <row r="580" spans="1:45" x14ac:dyDescent="0.3">
      <c r="D580" s="264" t="s">
        <v>434</v>
      </c>
      <c r="E580" s="30" t="s">
        <v>384</v>
      </c>
      <c r="F580" s="139"/>
      <c r="G580" s="40" t="str">
        <f>'Data base'!P47</f>
        <v>+ (100 - 1,000)</v>
      </c>
      <c r="H580" s="127" t="s">
        <v>389</v>
      </c>
      <c r="I580" s="127" t="s">
        <v>404</v>
      </c>
      <c r="J580" s="127" t="s">
        <v>287</v>
      </c>
      <c r="K580" s="138" t="s">
        <v>318</v>
      </c>
      <c r="L580" s="30"/>
      <c r="M580" s="218" t="str">
        <f>'Data base'!Y47</f>
        <v>+ (20 - 50)</v>
      </c>
      <c r="N580" s="127" t="s">
        <v>389</v>
      </c>
      <c r="O580" s="127" t="s">
        <v>404</v>
      </c>
      <c r="P580" s="127" t="s">
        <v>287</v>
      </c>
      <c r="Q580" s="171" t="s">
        <v>318</v>
      </c>
      <c r="R580" s="30"/>
      <c r="S580" s="127" t="str">
        <f>'Data base'!AH47</f>
        <v xml:space="preserve"> + (80 - 212)</v>
      </c>
      <c r="T580" s="127" t="s">
        <v>389</v>
      </c>
      <c r="U580" s="127" t="s">
        <v>404</v>
      </c>
      <c r="V580" s="127" t="s">
        <v>287</v>
      </c>
      <c r="W580" s="171" t="s">
        <v>318</v>
      </c>
      <c r="X580" s="30"/>
      <c r="Y580" s="221" t="str">
        <f>'Data base'!AQ47</f>
        <v xml:space="preserve"> + (129 - 510)</v>
      </c>
      <c r="Z580" s="167" t="s">
        <v>389</v>
      </c>
      <c r="AA580" s="167" t="s">
        <v>404</v>
      </c>
      <c r="AB580" s="167" t="s">
        <v>287</v>
      </c>
      <c r="AC580" s="171" t="s">
        <v>318</v>
      </c>
      <c r="AD580" s="30"/>
      <c r="AE580" s="208">
        <f>'Data base'!AZ47</f>
        <v>0</v>
      </c>
      <c r="AF580" s="167" t="s">
        <v>389</v>
      </c>
      <c r="AG580" s="167" t="s">
        <v>404</v>
      </c>
      <c r="AH580" s="171" t="s">
        <v>287</v>
      </c>
      <c r="AI580" s="167" t="s">
        <v>318</v>
      </c>
      <c r="AJ580" s="30"/>
      <c r="AK580" s="99" t="str">
        <f>'Data base'!BJ47</f>
        <v xml:space="preserve"> - (25 - 49)</v>
      </c>
      <c r="AL580" s="171" t="s">
        <v>389</v>
      </c>
      <c r="AM580" s="167" t="s">
        <v>404</v>
      </c>
      <c r="AN580" s="167" t="s">
        <v>287</v>
      </c>
      <c r="AO580" s="167" t="s">
        <v>318</v>
      </c>
    </row>
    <row r="581" spans="1:45" x14ac:dyDescent="0.3">
      <c r="D581" s="264"/>
      <c r="E581" s="30" t="s">
        <v>383</v>
      </c>
      <c r="F581" s="139"/>
      <c r="G581" s="127">
        <f>'Data base'!O47</f>
        <v>0</v>
      </c>
      <c r="H581" s="134"/>
      <c r="I581" s="127" t="s">
        <v>389</v>
      </c>
      <c r="J581" s="138" t="s">
        <v>287</v>
      </c>
      <c r="K581" s="127" t="s">
        <v>318</v>
      </c>
      <c r="L581" s="30"/>
      <c r="M581" s="218">
        <f>'Data base'!X47</f>
        <v>0</v>
      </c>
      <c r="N581" s="134"/>
      <c r="O581" s="127" t="s">
        <v>389</v>
      </c>
      <c r="P581" s="171" t="s">
        <v>287</v>
      </c>
      <c r="Q581" s="127" t="s">
        <v>318</v>
      </c>
      <c r="R581" s="30"/>
      <c r="S581" s="127" t="str">
        <f>'Data base'!AG47</f>
        <v>+ (9 - 97)</v>
      </c>
      <c r="T581" s="134"/>
      <c r="U581" s="127" t="s">
        <v>389</v>
      </c>
      <c r="V581" s="127" t="s">
        <v>287</v>
      </c>
      <c r="W581" s="171" t="s">
        <v>318</v>
      </c>
      <c r="X581" s="30"/>
      <c r="Y581" s="99" t="str">
        <f>'Data base'!AP47</f>
        <v xml:space="preserve"> - (10 - 70)</v>
      </c>
      <c r="Z581" s="169"/>
      <c r="AA581" s="171" t="s">
        <v>389</v>
      </c>
      <c r="AB581" s="167" t="s">
        <v>287</v>
      </c>
      <c r="AC581" s="167" t="s">
        <v>318</v>
      </c>
      <c r="AD581" s="30"/>
      <c r="AE581" s="208">
        <f>'Data base'!AY47</f>
        <v>0</v>
      </c>
      <c r="AF581" s="169"/>
      <c r="AG581" s="167" t="s">
        <v>389</v>
      </c>
      <c r="AH581" s="171" t="s">
        <v>287</v>
      </c>
      <c r="AI581" s="167" t="s">
        <v>318</v>
      </c>
      <c r="AJ581" s="30"/>
      <c r="AK581" s="99" t="str">
        <f>'Data base'!BI47</f>
        <v xml:space="preserve"> - (12 - 30)</v>
      </c>
      <c r="AL581" s="169"/>
      <c r="AM581" s="171" t="s">
        <v>389</v>
      </c>
      <c r="AN581" s="167" t="s">
        <v>287</v>
      </c>
      <c r="AO581" s="167" t="s">
        <v>318</v>
      </c>
    </row>
    <row r="582" spans="1:45" x14ac:dyDescent="0.3">
      <c r="D582" s="30" t="s">
        <v>436</v>
      </c>
      <c r="E582" s="30"/>
      <c r="F582" s="139"/>
      <c r="G582" s="97">
        <f>'Data base'!N47</f>
        <v>0.2</v>
      </c>
      <c r="H582" s="127" t="s">
        <v>448</v>
      </c>
      <c r="I582" s="171" t="s">
        <v>1049</v>
      </c>
      <c r="J582" s="127" t="s">
        <v>450</v>
      </c>
      <c r="K582" s="127" t="s">
        <v>493</v>
      </c>
      <c r="L582" s="30"/>
      <c r="M582" s="217">
        <f>'Data base'!W47</f>
        <v>6.6666666666666671E-3</v>
      </c>
      <c r="N582" s="127" t="s">
        <v>448</v>
      </c>
      <c r="O582" s="127" t="s">
        <v>449</v>
      </c>
      <c r="P582" s="127" t="s">
        <v>450</v>
      </c>
      <c r="Q582" s="171" t="s">
        <v>493</v>
      </c>
      <c r="R582" s="30"/>
      <c r="S582" s="96">
        <f>'Data base'!AF47</f>
        <v>9.3749999999999997E-3</v>
      </c>
      <c r="T582" s="127" t="s">
        <v>448</v>
      </c>
      <c r="U582" s="127" t="s">
        <v>449</v>
      </c>
      <c r="V582" s="127" t="s">
        <v>450</v>
      </c>
      <c r="W582" s="171" t="s">
        <v>493</v>
      </c>
      <c r="X582" s="30"/>
      <c r="Y582" s="96">
        <f>'Data base'!AO47</f>
        <v>1.3333333333333333E-3</v>
      </c>
      <c r="Z582" s="167" t="s">
        <v>448</v>
      </c>
      <c r="AA582" s="167" t="s">
        <v>449</v>
      </c>
      <c r="AB582" s="167" t="s">
        <v>450</v>
      </c>
      <c r="AC582" s="171" t="s">
        <v>493</v>
      </c>
      <c r="AD582" s="30"/>
      <c r="AE582" s="96">
        <f>'Data base'!AX47</f>
        <v>1.2E-2</v>
      </c>
      <c r="AF582" s="167" t="s">
        <v>448</v>
      </c>
      <c r="AG582" s="167" t="s">
        <v>449</v>
      </c>
      <c r="AH582" s="171" t="s">
        <v>1050</v>
      </c>
      <c r="AI582" s="167" t="s">
        <v>493</v>
      </c>
      <c r="AJ582" s="30"/>
      <c r="AK582" s="96">
        <f>'Data base'!BH47</f>
        <v>2.2222222222222223E-2</v>
      </c>
      <c r="AL582" s="167" t="s">
        <v>448</v>
      </c>
      <c r="AM582" s="167" t="s">
        <v>449</v>
      </c>
      <c r="AN582" s="171" t="s">
        <v>1050</v>
      </c>
      <c r="AO582" s="167" t="s">
        <v>493</v>
      </c>
    </row>
    <row r="583" spans="1:45" x14ac:dyDescent="0.3">
      <c r="D583" s="30" t="s">
        <v>437</v>
      </c>
      <c r="E583" s="30"/>
      <c r="F583" s="140" t="str">
        <f>'Data base'!E47</f>
        <v>&lt;3.3</v>
      </c>
      <c r="G583" s="127" t="str">
        <f>$F583</f>
        <v>&lt;3.3</v>
      </c>
      <c r="H583" s="127" t="s">
        <v>451</v>
      </c>
      <c r="I583" s="127" t="s">
        <v>452</v>
      </c>
      <c r="J583" s="194" t="s">
        <v>1052</v>
      </c>
      <c r="K583" s="171" t="s">
        <v>370</v>
      </c>
      <c r="L583" s="30"/>
      <c r="M583" s="172" t="str">
        <f>$F583</f>
        <v>&lt;3.3</v>
      </c>
      <c r="N583" s="127" t="s">
        <v>451</v>
      </c>
      <c r="O583" s="127" t="s">
        <v>452</v>
      </c>
      <c r="P583" s="135" t="s">
        <v>453</v>
      </c>
      <c r="Q583" s="171" t="s">
        <v>370</v>
      </c>
      <c r="R583" s="30"/>
      <c r="S583" s="127" t="str">
        <f>$F583</f>
        <v>&lt;3.3</v>
      </c>
      <c r="T583" s="127" t="s">
        <v>451</v>
      </c>
      <c r="U583" s="127" t="s">
        <v>452</v>
      </c>
      <c r="V583" s="135" t="s">
        <v>453</v>
      </c>
      <c r="W583" s="138" t="s">
        <v>370</v>
      </c>
      <c r="X583" s="30"/>
      <c r="Y583" s="208" t="str">
        <f>$F583</f>
        <v>&lt;3.3</v>
      </c>
      <c r="Z583" s="167" t="s">
        <v>451</v>
      </c>
      <c r="AA583" s="167" t="s">
        <v>452</v>
      </c>
      <c r="AB583" s="170" t="s">
        <v>453</v>
      </c>
      <c r="AC583" s="171" t="s">
        <v>370</v>
      </c>
      <c r="AD583" s="30"/>
      <c r="AE583" s="208" t="str">
        <f>$F583</f>
        <v>&lt;3.3</v>
      </c>
      <c r="AF583" s="167" t="s">
        <v>451</v>
      </c>
      <c r="AG583" s="167" t="s">
        <v>452</v>
      </c>
      <c r="AH583" s="170" t="s">
        <v>453</v>
      </c>
      <c r="AI583" s="171" t="s">
        <v>370</v>
      </c>
      <c r="AJ583" s="30"/>
      <c r="AK583" s="208" t="str">
        <f>$F583</f>
        <v>&lt;3.3</v>
      </c>
      <c r="AL583" s="167" t="s">
        <v>451</v>
      </c>
      <c r="AM583" s="167" t="s">
        <v>452</v>
      </c>
      <c r="AN583" s="170" t="s">
        <v>453</v>
      </c>
      <c r="AO583" s="171" t="s">
        <v>370</v>
      </c>
    </row>
    <row r="584" spans="1:45" x14ac:dyDescent="0.3">
      <c r="D584" s="30" t="s">
        <v>561</v>
      </c>
      <c r="E584" s="30"/>
      <c r="F584" s="139"/>
      <c r="G584" s="127">
        <f>'Data base'!L47</f>
        <v>200</v>
      </c>
      <c r="H584" s="127"/>
      <c r="I584" s="127"/>
      <c r="J584" s="135"/>
      <c r="K584" s="127"/>
      <c r="L584" s="194"/>
      <c r="M584" s="299">
        <f>'Data base'!U47</f>
        <v>6000</v>
      </c>
      <c r="N584" s="299"/>
      <c r="O584" s="299"/>
      <c r="P584" s="365"/>
      <c r="Q584" s="299"/>
      <c r="R584" s="300"/>
      <c r="S584" s="299">
        <f>'Data base'!AD47</f>
        <v>32000</v>
      </c>
      <c r="T584" s="299"/>
      <c r="U584" s="299"/>
      <c r="V584" s="365"/>
      <c r="W584" s="299"/>
      <c r="X584" s="300"/>
      <c r="Y584" s="299">
        <f>'Data base'!AM47</f>
        <v>45000</v>
      </c>
      <c r="Z584" s="300"/>
      <c r="AA584" s="300"/>
      <c r="AB584" s="300"/>
      <c r="AC584" s="300"/>
      <c r="AD584" s="300"/>
      <c r="AE584" s="299">
        <f>'Data base'!AV47</f>
        <v>5000</v>
      </c>
      <c r="AF584" s="300"/>
      <c r="AG584" s="300"/>
      <c r="AH584" s="300"/>
      <c r="AI584" s="300"/>
      <c r="AJ584" s="300"/>
      <c r="AK584" s="299">
        <f>'Data base'!BF47</f>
        <v>18000</v>
      </c>
      <c r="AL584" s="300"/>
      <c r="AM584" s="300"/>
      <c r="AN584" s="300"/>
      <c r="AO584" s="300"/>
      <c r="AP584" s="300"/>
      <c r="AQ584" s="300"/>
      <c r="AR584" s="300"/>
      <c r="AS584" s="300"/>
    </row>
    <row r="585" spans="1:45" x14ac:dyDescent="0.3">
      <c r="D585" s="30" t="s">
        <v>1039</v>
      </c>
      <c r="E585" s="30"/>
      <c r="F585" s="139"/>
      <c r="G585" s="125" t="str">
        <f>Protection!E47</f>
        <v>[01.11-31.08]</v>
      </c>
      <c r="H585" s="30"/>
      <c r="I585" s="30"/>
      <c r="J585" s="30"/>
      <c r="K585" s="30"/>
      <c r="L585" s="30"/>
      <c r="M585" s="172">
        <f>Protection!F47</f>
        <v>0</v>
      </c>
      <c r="N585" s="30"/>
      <c r="O585" s="30"/>
      <c r="P585" s="30"/>
      <c r="Q585" s="30"/>
      <c r="R585" s="30"/>
      <c r="S585" s="225">
        <f>Protection!G47</f>
        <v>0</v>
      </c>
      <c r="T585" s="30"/>
      <c r="U585" s="30"/>
      <c r="V585" s="30"/>
      <c r="W585" s="30"/>
      <c r="X585" s="30"/>
      <c r="Y585" s="208">
        <f>Protection!H47</f>
        <v>0</v>
      </c>
      <c r="Z585" s="30"/>
      <c r="AA585" s="30"/>
      <c r="AB585" s="30"/>
      <c r="AC585" s="30"/>
      <c r="AD585" s="30"/>
      <c r="AE585" s="208">
        <f>Protection!I47</f>
        <v>0</v>
      </c>
      <c r="AF585" s="30"/>
      <c r="AG585" s="30"/>
      <c r="AH585" s="30"/>
      <c r="AI585" s="30"/>
      <c r="AJ585" s="30"/>
      <c r="AK585" s="208" t="str">
        <f>Protection!J47</f>
        <v>Yes</v>
      </c>
      <c r="AL585" s="30"/>
      <c r="AM585" s="30"/>
      <c r="AN585" s="30"/>
      <c r="AO585" s="30"/>
    </row>
    <row r="586" spans="1:45" x14ac:dyDescent="0.3">
      <c r="D586" s="30" t="s">
        <v>1038</v>
      </c>
      <c r="E586" s="30"/>
      <c r="F586" s="139"/>
      <c r="G586" s="125" t="str">
        <f>Protection!K47</f>
        <v>none</v>
      </c>
      <c r="H586" s="30"/>
      <c r="I586" s="30"/>
      <c r="J586" s="30"/>
      <c r="K586" s="30"/>
      <c r="L586" s="30"/>
      <c r="M586" s="172">
        <f>Protection!L47</f>
        <v>0</v>
      </c>
      <c r="N586" s="30"/>
      <c r="O586" s="30"/>
      <c r="P586" s="30"/>
      <c r="Q586" s="30"/>
      <c r="R586" s="30"/>
      <c r="S586" s="30" t="str">
        <f>Protection!M47</f>
        <v>none</v>
      </c>
      <c r="T586" s="30"/>
      <c r="U586" s="30"/>
      <c r="V586" s="30"/>
      <c r="W586" s="30"/>
      <c r="X586" s="30"/>
      <c r="Y586" s="208">
        <f>Protection!N47</f>
        <v>0</v>
      </c>
      <c r="Z586" s="30"/>
      <c r="AA586" s="30"/>
      <c r="AB586" s="30"/>
      <c r="AC586" s="30"/>
      <c r="AD586" s="30"/>
      <c r="AE586" s="208">
        <f>Protection!O47</f>
        <v>0</v>
      </c>
      <c r="AF586" s="30"/>
      <c r="AG586" s="30"/>
      <c r="AH586" s="30"/>
      <c r="AI586" s="30"/>
      <c r="AJ586" s="30"/>
      <c r="AK586" s="225">
        <f>Protection!P47</f>
        <v>100</v>
      </c>
      <c r="AL586" s="30"/>
      <c r="AM586" s="30"/>
      <c r="AN586" s="30"/>
      <c r="AO586" s="30"/>
    </row>
    <row r="588" spans="1:45" x14ac:dyDescent="0.3">
      <c r="A588" s="194">
        <v>48</v>
      </c>
      <c r="B588" s="39" t="str">
        <f>'Data base'!C48</f>
        <v>Dendrocopos medius</v>
      </c>
      <c r="C588" s="29" t="str">
        <f>'Data base'!D48</f>
        <v>Middle Spotted Woodpecker</v>
      </c>
      <c r="D588" s="65" t="s">
        <v>438</v>
      </c>
      <c r="E588" s="65"/>
      <c r="F588" s="131"/>
      <c r="G588" s="138" t="s">
        <v>456</v>
      </c>
      <c r="H588" s="131" t="s">
        <v>439</v>
      </c>
      <c r="I588" s="131" t="s">
        <v>381</v>
      </c>
      <c r="J588" s="131" t="s">
        <v>861</v>
      </c>
      <c r="K588" s="131" t="s">
        <v>860</v>
      </c>
      <c r="L588" s="30"/>
      <c r="N588" s="131" t="s">
        <v>439</v>
      </c>
      <c r="O588" s="131" t="s">
        <v>381</v>
      </c>
      <c r="P588" s="131" t="s">
        <v>861</v>
      </c>
      <c r="Q588" s="131" t="s">
        <v>860</v>
      </c>
      <c r="R588" s="30"/>
      <c r="S588" s="137" t="s">
        <v>456</v>
      </c>
      <c r="T588" s="131" t="s">
        <v>439</v>
      </c>
      <c r="U588" s="131" t="s">
        <v>381</v>
      </c>
      <c r="V588" s="131" t="s">
        <v>861</v>
      </c>
      <c r="W588" s="131" t="s">
        <v>860</v>
      </c>
      <c r="X588" s="30"/>
      <c r="Y588" s="30"/>
      <c r="Z588" s="131" t="s">
        <v>439</v>
      </c>
      <c r="AA588" s="131" t="s">
        <v>381</v>
      </c>
      <c r="AB588" s="131" t="s">
        <v>861</v>
      </c>
      <c r="AC588" s="131" t="s">
        <v>860</v>
      </c>
      <c r="AD588" s="30"/>
      <c r="AE588" s="30"/>
      <c r="AF588" s="131" t="s">
        <v>439</v>
      </c>
      <c r="AG588" s="131" t="s">
        <v>381</v>
      </c>
      <c r="AH588" s="131" t="s">
        <v>861</v>
      </c>
      <c r="AI588" s="131" t="s">
        <v>860</v>
      </c>
      <c r="AJ588" s="30"/>
      <c r="AK588" s="137" t="s">
        <v>456</v>
      </c>
      <c r="AL588" s="131" t="s">
        <v>439</v>
      </c>
      <c r="AM588" s="131" t="s">
        <v>381</v>
      </c>
      <c r="AN588" s="131" t="s">
        <v>861</v>
      </c>
      <c r="AO588" s="131" t="s">
        <v>860</v>
      </c>
    </row>
    <row r="589" spans="1:45" x14ac:dyDescent="0.3">
      <c r="D589" s="130" t="s">
        <v>432</v>
      </c>
      <c r="E589" s="130"/>
      <c r="F589" s="141">
        <f>'Data base'!G48</f>
        <v>0</v>
      </c>
      <c r="G589" s="127">
        <f>$F589</f>
        <v>0</v>
      </c>
      <c r="H589" s="132">
        <v>1</v>
      </c>
      <c r="I589" s="132">
        <v>2</v>
      </c>
      <c r="J589" s="132">
        <v>3</v>
      </c>
      <c r="K589" s="173" t="s">
        <v>440</v>
      </c>
      <c r="L589" s="30"/>
      <c r="M589" s="167">
        <f>$F589</f>
        <v>0</v>
      </c>
      <c r="N589" s="168">
        <v>1</v>
      </c>
      <c r="O589" s="168">
        <v>2</v>
      </c>
      <c r="P589" s="168">
        <v>3</v>
      </c>
      <c r="Q589" s="173" t="s">
        <v>440</v>
      </c>
      <c r="R589" s="30"/>
      <c r="S589" s="127">
        <f>$F589</f>
        <v>0</v>
      </c>
      <c r="T589" s="132">
        <v>1</v>
      </c>
      <c r="U589" s="132">
        <v>2</v>
      </c>
      <c r="V589" s="132">
        <v>3</v>
      </c>
      <c r="W589" s="142" t="s">
        <v>440</v>
      </c>
      <c r="X589" s="30"/>
      <c r="Y589" s="167">
        <f>$F589</f>
        <v>0</v>
      </c>
      <c r="Z589" s="168">
        <v>1</v>
      </c>
      <c r="AA589" s="168">
        <v>2</v>
      </c>
      <c r="AB589" s="168">
        <v>3</v>
      </c>
      <c r="AC589" s="173" t="s">
        <v>440</v>
      </c>
      <c r="AD589" s="30"/>
      <c r="AE589" s="167">
        <f>$F589</f>
        <v>0</v>
      </c>
      <c r="AF589" s="168">
        <v>1</v>
      </c>
      <c r="AG589" s="168">
        <v>2</v>
      </c>
      <c r="AH589" s="168">
        <v>3</v>
      </c>
      <c r="AI589" s="173" t="s">
        <v>440</v>
      </c>
      <c r="AJ589" s="30"/>
      <c r="AK589" s="167">
        <f>$F589</f>
        <v>0</v>
      </c>
      <c r="AL589" s="168">
        <v>1</v>
      </c>
      <c r="AM589" s="168">
        <v>2</v>
      </c>
      <c r="AN589" s="168">
        <v>3</v>
      </c>
      <c r="AO589" s="173" t="s">
        <v>440</v>
      </c>
    </row>
    <row r="590" spans="1:45" x14ac:dyDescent="0.3">
      <c r="D590" s="31" t="s">
        <v>435</v>
      </c>
      <c r="E590" s="30"/>
      <c r="F590" s="140" t="str">
        <f>'Data base'!J48</f>
        <v>x</v>
      </c>
      <c r="G590" s="127" t="str">
        <f>$F590</f>
        <v>x</v>
      </c>
      <c r="H590" s="127" t="s">
        <v>389</v>
      </c>
      <c r="I590" s="127" t="s">
        <v>404</v>
      </c>
      <c r="J590" s="127" t="s">
        <v>446</v>
      </c>
      <c r="K590" s="127" t="s">
        <v>447</v>
      </c>
      <c r="L590" s="30"/>
      <c r="M590" s="167" t="str">
        <f>$F590</f>
        <v>x</v>
      </c>
      <c r="N590" s="167" t="s">
        <v>389</v>
      </c>
      <c r="O590" s="167" t="s">
        <v>404</v>
      </c>
      <c r="P590" s="171" t="s">
        <v>446</v>
      </c>
      <c r="Q590" s="167" t="s">
        <v>447</v>
      </c>
      <c r="R590" s="30"/>
      <c r="S590" s="127" t="str">
        <f>$F590</f>
        <v>x</v>
      </c>
      <c r="T590" s="127" t="s">
        <v>389</v>
      </c>
      <c r="U590" s="127" t="s">
        <v>404</v>
      </c>
      <c r="V590" s="127" t="s">
        <v>446</v>
      </c>
      <c r="W590" s="127" t="s">
        <v>447</v>
      </c>
      <c r="X590" s="30"/>
      <c r="Y590" s="167" t="str">
        <f>$F590</f>
        <v>x</v>
      </c>
      <c r="Z590" s="167" t="s">
        <v>389</v>
      </c>
      <c r="AA590" s="167" t="s">
        <v>404</v>
      </c>
      <c r="AB590" s="171" t="s">
        <v>446</v>
      </c>
      <c r="AC590" s="167" t="s">
        <v>447</v>
      </c>
      <c r="AD590" s="30"/>
      <c r="AE590" s="167" t="str">
        <f>$F590</f>
        <v>x</v>
      </c>
      <c r="AF590" s="167" t="s">
        <v>389</v>
      </c>
      <c r="AG590" s="167" t="s">
        <v>404</v>
      </c>
      <c r="AH590" s="167" t="s">
        <v>446</v>
      </c>
      <c r="AI590" s="167" t="s">
        <v>447</v>
      </c>
      <c r="AJ590" s="30"/>
      <c r="AK590" s="167" t="str">
        <f>$F590</f>
        <v>x</v>
      </c>
      <c r="AL590" s="167" t="s">
        <v>389</v>
      </c>
      <c r="AM590" s="167" t="s">
        <v>404</v>
      </c>
      <c r="AN590" s="167" t="s">
        <v>446</v>
      </c>
      <c r="AO590" s="167" t="s">
        <v>447</v>
      </c>
    </row>
    <row r="591" spans="1:45" s="194" customFormat="1" x14ac:dyDescent="0.3">
      <c r="B591" s="3"/>
      <c r="D591" s="31" t="s">
        <v>601</v>
      </c>
      <c r="F591" s="139"/>
      <c r="G591" s="97">
        <f>'Data base'!S48</f>
        <v>0</v>
      </c>
      <c r="H591" s="208" t="s">
        <v>640</v>
      </c>
      <c r="I591" s="208" t="s">
        <v>1058</v>
      </c>
      <c r="J591" s="208" t="s">
        <v>1057</v>
      </c>
      <c r="K591" s="208" t="s">
        <v>1054</v>
      </c>
      <c r="M591" s="97">
        <f>'Data base'!AB48</f>
        <v>9.772733704784646E-3</v>
      </c>
      <c r="N591" s="208" t="s">
        <v>640</v>
      </c>
      <c r="O591" s="208" t="s">
        <v>1058</v>
      </c>
      <c r="P591" s="208" t="s">
        <v>1057</v>
      </c>
      <c r="Q591" s="171" t="s">
        <v>1054</v>
      </c>
      <c r="S591" s="97">
        <f>'Data base'!AK48</f>
        <v>0</v>
      </c>
      <c r="T591" s="208" t="s">
        <v>640</v>
      </c>
      <c r="U591" s="208" t="s">
        <v>1058</v>
      </c>
      <c r="V591" s="208" t="s">
        <v>1057</v>
      </c>
      <c r="W591" s="208" t="s">
        <v>1054</v>
      </c>
      <c r="Y591" s="97">
        <f>'Data base'!AT48</f>
        <v>3.2163458793292983</v>
      </c>
      <c r="Z591" s="171" t="s">
        <v>1046</v>
      </c>
      <c r="AA591" s="208" t="s">
        <v>1058</v>
      </c>
      <c r="AB591" s="208" t="s">
        <v>1057</v>
      </c>
      <c r="AC591" s="208" t="s">
        <v>1054</v>
      </c>
      <c r="AE591" s="97">
        <f>'Data base'!BC48</f>
        <v>0.4738144563552833</v>
      </c>
      <c r="AF591" s="208" t="s">
        <v>640</v>
      </c>
      <c r="AG591" s="208" t="s">
        <v>1058</v>
      </c>
      <c r="AH591" s="258" t="s">
        <v>1056</v>
      </c>
      <c r="AI591" s="171" t="s">
        <v>1054</v>
      </c>
      <c r="AK591" s="97">
        <f>'Data base'!BM48</f>
        <v>0</v>
      </c>
      <c r="AL591" s="208" t="s">
        <v>640</v>
      </c>
      <c r="AM591" s="208" t="s">
        <v>1058</v>
      </c>
      <c r="AN591" s="208" t="s">
        <v>1057</v>
      </c>
      <c r="AO591" s="208" t="s">
        <v>1054</v>
      </c>
    </row>
    <row r="592" spans="1:45" x14ac:dyDescent="0.3">
      <c r="D592" s="31" t="s">
        <v>433</v>
      </c>
      <c r="E592" s="133" t="s">
        <v>441</v>
      </c>
      <c r="F592" s="139"/>
      <c r="G592" s="127" t="str">
        <f>'Data base'!K48</f>
        <v>RE</v>
      </c>
      <c r="H592" s="127" t="s">
        <v>442</v>
      </c>
      <c r="I592" s="127" t="s">
        <v>443</v>
      </c>
      <c r="J592" s="127" t="s">
        <v>444</v>
      </c>
      <c r="K592" s="127" t="s">
        <v>445</v>
      </c>
      <c r="L592" s="30"/>
      <c r="M592" s="172" t="str">
        <f>'Data base'!T48</f>
        <v>(NA)</v>
      </c>
      <c r="N592" s="167" t="s">
        <v>442</v>
      </c>
      <c r="O592" s="167" t="s">
        <v>443</v>
      </c>
      <c r="P592" s="167" t="s">
        <v>444</v>
      </c>
      <c r="Q592" s="167" t="s">
        <v>445</v>
      </c>
      <c r="R592" s="30"/>
      <c r="S592" s="127" t="str">
        <f>'Data base'!AC48</f>
        <v>-</v>
      </c>
      <c r="T592" s="127" t="s">
        <v>442</v>
      </c>
      <c r="U592" s="127" t="s">
        <v>443</v>
      </c>
      <c r="V592" s="127" t="s">
        <v>444</v>
      </c>
      <c r="W592" s="167" t="s">
        <v>445</v>
      </c>
      <c r="X592" s="30"/>
      <c r="Y592" s="208">
        <f>'Data base'!AL48</f>
        <v>3</v>
      </c>
      <c r="Z592" s="167" t="s">
        <v>442</v>
      </c>
      <c r="AA592" s="171" t="s">
        <v>443</v>
      </c>
      <c r="AB592" s="167" t="s">
        <v>444</v>
      </c>
      <c r="AC592" s="167" t="s">
        <v>445</v>
      </c>
      <c r="AD592" s="30"/>
      <c r="AE592" s="208" t="str">
        <f>'Data base'!AU48</f>
        <v>-</v>
      </c>
      <c r="AF592" s="167" t="s">
        <v>442</v>
      </c>
      <c r="AG592" s="167" t="s">
        <v>443</v>
      </c>
      <c r="AH592" s="167" t="s">
        <v>444</v>
      </c>
      <c r="AI592" s="171" t="s">
        <v>445</v>
      </c>
      <c r="AJ592" s="30"/>
      <c r="AK592" s="208" t="str">
        <f>'Data base'!BD48</f>
        <v>RE</v>
      </c>
      <c r="AL592" s="167" t="s">
        <v>442</v>
      </c>
      <c r="AM592" s="167" t="s">
        <v>443</v>
      </c>
      <c r="AN592" s="167" t="s">
        <v>444</v>
      </c>
      <c r="AO592" s="167" t="s">
        <v>445</v>
      </c>
    </row>
    <row r="593" spans="1:44" x14ac:dyDescent="0.3">
      <c r="D593" s="264" t="s">
        <v>434</v>
      </c>
      <c r="E593" s="30" t="s">
        <v>384</v>
      </c>
      <c r="F593" s="139"/>
      <c r="G593" s="97" t="str">
        <f>'Data base'!P48</f>
        <v>-</v>
      </c>
      <c r="H593" s="127" t="s">
        <v>389</v>
      </c>
      <c r="I593" s="127" t="s">
        <v>404</v>
      </c>
      <c r="J593" s="127" t="s">
        <v>287</v>
      </c>
      <c r="K593" s="127" t="s">
        <v>318</v>
      </c>
      <c r="L593" s="30"/>
      <c r="M593" s="218" t="str">
        <f>'Data base'!Y48</f>
        <v>+ (50 - 70)</v>
      </c>
      <c r="N593" s="167" t="s">
        <v>389</v>
      </c>
      <c r="O593" s="167" t="s">
        <v>404</v>
      </c>
      <c r="P593" s="167" t="s">
        <v>287</v>
      </c>
      <c r="Q593" s="171" t="s">
        <v>318</v>
      </c>
      <c r="R593" s="30"/>
      <c r="S593" s="127" t="str">
        <f>'Data base'!AH48</f>
        <v>-</v>
      </c>
      <c r="T593" s="127" t="s">
        <v>389</v>
      </c>
      <c r="U593" s="127" t="s">
        <v>404</v>
      </c>
      <c r="V593" s="127" t="s">
        <v>287</v>
      </c>
      <c r="W593" s="127" t="s">
        <v>318</v>
      </c>
      <c r="X593" s="30"/>
      <c r="Y593" s="221" t="str">
        <f>'Data base'!AQ48</f>
        <v xml:space="preserve"> + ( - 876)</v>
      </c>
      <c r="Z593" s="167" t="s">
        <v>389</v>
      </c>
      <c r="AA593" s="167" t="s">
        <v>404</v>
      </c>
      <c r="AB593" s="167" t="s">
        <v>287</v>
      </c>
      <c r="AC593" s="171" t="s">
        <v>318</v>
      </c>
      <c r="AD593" s="30"/>
      <c r="AE593" s="208">
        <f>'Data base'!AZ48</f>
        <v>0</v>
      </c>
      <c r="AF593" s="167" t="s">
        <v>389</v>
      </c>
      <c r="AG593" s="167" t="s">
        <v>404</v>
      </c>
      <c r="AH593" s="171" t="s">
        <v>287</v>
      </c>
      <c r="AI593" s="167" t="s">
        <v>318</v>
      </c>
      <c r="AJ593" s="30"/>
      <c r="AK593" s="99">
        <f>'Data base'!BJ48</f>
        <v>0</v>
      </c>
      <c r="AL593" s="167" t="s">
        <v>389</v>
      </c>
      <c r="AM593" s="167" t="s">
        <v>404</v>
      </c>
      <c r="AN593" s="167" t="s">
        <v>287</v>
      </c>
      <c r="AO593" s="167" t="s">
        <v>318</v>
      </c>
    </row>
    <row r="594" spans="1:44" x14ac:dyDescent="0.3">
      <c r="D594" s="264"/>
      <c r="E594" s="30" t="s">
        <v>383</v>
      </c>
      <c r="F594" s="139"/>
      <c r="G594" s="97" t="str">
        <f>'Data base'!O48</f>
        <v>-</v>
      </c>
      <c r="H594" s="134"/>
      <c r="I594" s="127" t="s">
        <v>389</v>
      </c>
      <c r="J594" s="127" t="s">
        <v>287</v>
      </c>
      <c r="K594" s="127" t="s">
        <v>318</v>
      </c>
      <c r="L594" s="30"/>
      <c r="M594" s="218" t="str">
        <f>'Data base'!X48</f>
        <v>+ (50 - 70)</v>
      </c>
      <c r="N594" s="169"/>
      <c r="O594" s="167" t="s">
        <v>389</v>
      </c>
      <c r="P594" s="167" t="s">
        <v>287</v>
      </c>
      <c r="Q594" s="171" t="s">
        <v>318</v>
      </c>
      <c r="R594" s="30"/>
      <c r="S594" s="127" t="str">
        <f>'Data base'!AG48</f>
        <v>-</v>
      </c>
      <c r="T594" s="134"/>
      <c r="U594" s="127" t="s">
        <v>389</v>
      </c>
      <c r="V594" s="127" t="s">
        <v>287</v>
      </c>
      <c r="W594" s="127" t="s">
        <v>318</v>
      </c>
      <c r="X594" s="30"/>
      <c r="Y594" s="99" t="str">
        <f>'Data base'!AP48</f>
        <v xml:space="preserve"> + (1 - 1,300)</v>
      </c>
      <c r="Z594" s="169"/>
      <c r="AA594" s="167" t="s">
        <v>389</v>
      </c>
      <c r="AB594" s="167" t="s">
        <v>287</v>
      </c>
      <c r="AC594" s="171" t="s">
        <v>318</v>
      </c>
      <c r="AD594" s="30"/>
      <c r="AE594" s="208">
        <f>'Data base'!AY48</f>
        <v>0</v>
      </c>
      <c r="AF594" s="169"/>
      <c r="AG594" s="167" t="s">
        <v>389</v>
      </c>
      <c r="AH594" s="171" t="s">
        <v>287</v>
      </c>
      <c r="AI594" s="167" t="s">
        <v>318</v>
      </c>
      <c r="AJ594" s="30"/>
      <c r="AK594" s="99">
        <f>'Data base'!BI48</f>
        <v>0</v>
      </c>
      <c r="AL594" s="169"/>
      <c r="AM594" s="167" t="s">
        <v>389</v>
      </c>
      <c r="AN594" s="167" t="s">
        <v>287</v>
      </c>
      <c r="AO594" s="167" t="s">
        <v>318</v>
      </c>
    </row>
    <row r="595" spans="1:44" x14ac:dyDescent="0.3">
      <c r="D595" s="30" t="s">
        <v>436</v>
      </c>
      <c r="E595" s="30"/>
      <c r="F595" s="139"/>
      <c r="G595" s="97" t="str">
        <f>'Data base'!N48</f>
        <v>-</v>
      </c>
      <c r="H595" s="127" t="s">
        <v>448</v>
      </c>
      <c r="I595" s="127" t="s">
        <v>449</v>
      </c>
      <c r="J595" s="127" t="s">
        <v>450</v>
      </c>
      <c r="K595" s="127" t="s">
        <v>493</v>
      </c>
      <c r="L595" s="30"/>
      <c r="M595" s="217">
        <f>'Data base'!W48</f>
        <v>0.4</v>
      </c>
      <c r="N595" s="167" t="s">
        <v>448</v>
      </c>
      <c r="O595" s="171" t="s">
        <v>1049</v>
      </c>
      <c r="P595" s="167" t="s">
        <v>450</v>
      </c>
      <c r="Q595" s="167" t="s">
        <v>493</v>
      </c>
      <c r="R595" s="30"/>
      <c r="S595" s="127" t="e">
        <f>'Data base'!AF48</f>
        <v>#DIV/0!</v>
      </c>
      <c r="T595" s="127" t="s">
        <v>448</v>
      </c>
      <c r="U595" s="127" t="s">
        <v>449</v>
      </c>
      <c r="V595" s="127" t="s">
        <v>450</v>
      </c>
      <c r="W595" s="127" t="s">
        <v>493</v>
      </c>
      <c r="X595" s="30"/>
      <c r="Y595" s="96">
        <f>'Data base'!AO48</f>
        <v>2.2222222222222223E-2</v>
      </c>
      <c r="Z595" s="167" t="s">
        <v>448</v>
      </c>
      <c r="AA595" s="167" t="s">
        <v>449</v>
      </c>
      <c r="AB595" s="171" t="s">
        <v>1050</v>
      </c>
      <c r="AC595" s="167" t="s">
        <v>493</v>
      </c>
      <c r="AD595" s="30"/>
      <c r="AE595" s="96">
        <f>'Data base'!AX48</f>
        <v>0.04</v>
      </c>
      <c r="AF595" s="167" t="s">
        <v>448</v>
      </c>
      <c r="AG595" s="167" t="s">
        <v>449</v>
      </c>
      <c r="AH595" s="171" t="s">
        <v>1050</v>
      </c>
      <c r="AI595" s="167" t="s">
        <v>493</v>
      </c>
      <c r="AJ595" s="30"/>
      <c r="AK595" s="96" t="e">
        <f>'Data base'!BH48</f>
        <v>#DIV/0!</v>
      </c>
      <c r="AL595" s="167" t="s">
        <v>448</v>
      </c>
      <c r="AM595" s="167" t="s">
        <v>449</v>
      </c>
      <c r="AN595" s="167" t="s">
        <v>450</v>
      </c>
      <c r="AO595" s="167" t="s">
        <v>493</v>
      </c>
    </row>
    <row r="596" spans="1:44" x14ac:dyDescent="0.3">
      <c r="D596" s="30" t="s">
        <v>437</v>
      </c>
      <c r="E596" s="30"/>
      <c r="F596" s="140" t="str">
        <f>'Data base'!E48</f>
        <v>&lt;3.3</v>
      </c>
      <c r="G596" s="127" t="str">
        <f>$F596</f>
        <v>&lt;3.3</v>
      </c>
      <c r="H596" s="127" t="s">
        <v>451</v>
      </c>
      <c r="I596" s="127" t="s">
        <v>452</v>
      </c>
      <c r="J596" s="135" t="s">
        <v>453</v>
      </c>
      <c r="K596" s="171" t="s">
        <v>370</v>
      </c>
      <c r="L596" s="30"/>
      <c r="M596" s="172" t="str">
        <f>$F596</f>
        <v>&lt;3.3</v>
      </c>
      <c r="N596" s="167" t="s">
        <v>451</v>
      </c>
      <c r="O596" s="167" t="s">
        <v>452</v>
      </c>
      <c r="P596" s="170" t="s">
        <v>453</v>
      </c>
      <c r="Q596" s="171" t="s">
        <v>370</v>
      </c>
      <c r="R596" s="30"/>
      <c r="S596" s="127" t="str">
        <f>$F596</f>
        <v>&lt;3.3</v>
      </c>
      <c r="T596" s="127" t="s">
        <v>451</v>
      </c>
      <c r="U596" s="127" t="s">
        <v>452</v>
      </c>
      <c r="V596" s="135" t="s">
        <v>453</v>
      </c>
      <c r="W596" s="138" t="s">
        <v>370</v>
      </c>
      <c r="X596" s="30"/>
      <c r="Y596" s="208" t="str">
        <f>$F596</f>
        <v>&lt;3.3</v>
      </c>
      <c r="Z596" s="167" t="s">
        <v>451</v>
      </c>
      <c r="AA596" s="167" t="s">
        <v>452</v>
      </c>
      <c r="AB596" s="170" t="s">
        <v>453</v>
      </c>
      <c r="AC596" s="171" t="s">
        <v>370</v>
      </c>
      <c r="AD596" s="30"/>
      <c r="AE596" s="208" t="str">
        <f>$F596</f>
        <v>&lt;3.3</v>
      </c>
      <c r="AF596" s="167" t="s">
        <v>451</v>
      </c>
      <c r="AG596" s="167" t="s">
        <v>452</v>
      </c>
      <c r="AH596" s="170" t="s">
        <v>453</v>
      </c>
      <c r="AI596" s="171" t="s">
        <v>370</v>
      </c>
      <c r="AJ596" s="30"/>
      <c r="AK596" s="208" t="str">
        <f>$F596</f>
        <v>&lt;3.3</v>
      </c>
      <c r="AL596" s="167" t="s">
        <v>451</v>
      </c>
      <c r="AM596" s="167" t="s">
        <v>452</v>
      </c>
      <c r="AN596" s="170" t="s">
        <v>453</v>
      </c>
      <c r="AO596" s="171" t="s">
        <v>370</v>
      </c>
    </row>
    <row r="597" spans="1:44" x14ac:dyDescent="0.3">
      <c r="D597" s="30" t="s">
        <v>561</v>
      </c>
      <c r="E597" s="30"/>
      <c r="F597" s="139"/>
      <c r="G597" s="127">
        <f>'Data base'!L48</f>
        <v>0</v>
      </c>
      <c r="H597" s="127"/>
      <c r="I597" s="127"/>
      <c r="J597" s="135"/>
      <c r="K597" s="127"/>
      <c r="L597" s="30"/>
      <c r="M597" s="172">
        <f>'Data base'!U48</f>
        <v>100</v>
      </c>
      <c r="N597" s="127"/>
      <c r="O597" s="127"/>
      <c r="P597" s="135"/>
      <c r="Q597" s="127"/>
      <c r="R597" s="30"/>
      <c r="S597" s="127">
        <f>'Data base'!AD48</f>
        <v>0</v>
      </c>
      <c r="T597" s="127"/>
      <c r="U597" s="127"/>
      <c r="V597" s="135"/>
      <c r="W597" s="127"/>
      <c r="X597" s="30"/>
      <c r="Y597" s="299">
        <f>'Data base'!AM48</f>
        <v>2700</v>
      </c>
      <c r="Z597" s="300"/>
      <c r="AA597" s="300"/>
      <c r="AB597" s="300"/>
      <c r="AC597" s="300"/>
      <c r="AD597" s="300"/>
      <c r="AE597" s="299">
        <f>'Data base'!AV48</f>
        <v>1500</v>
      </c>
      <c r="AF597" s="300"/>
      <c r="AG597" s="300"/>
      <c r="AH597" s="300"/>
      <c r="AI597" s="300"/>
      <c r="AJ597" s="300"/>
      <c r="AK597" s="299">
        <f>'Data base'!BF48</f>
        <v>0</v>
      </c>
      <c r="AL597" s="300"/>
      <c r="AM597" s="300"/>
      <c r="AN597" s="300"/>
      <c r="AO597" s="300"/>
      <c r="AP597" s="300"/>
      <c r="AQ597" s="300"/>
      <c r="AR597" s="300"/>
    </row>
    <row r="598" spans="1:44" x14ac:dyDescent="0.3">
      <c r="D598" s="30" t="s">
        <v>1039</v>
      </c>
      <c r="E598" s="30"/>
      <c r="F598" s="139"/>
      <c r="G598" s="125" t="str">
        <f>Protection!E48</f>
        <v>[01.11-31.08]</v>
      </c>
      <c r="H598" s="30"/>
      <c r="I598" s="30"/>
      <c r="J598" s="30"/>
      <c r="K598" s="30"/>
      <c r="L598" s="30"/>
      <c r="M598" s="172">
        <f>Protection!F48</f>
        <v>0</v>
      </c>
      <c r="N598" s="30"/>
      <c r="O598" s="30"/>
      <c r="P598" s="30"/>
      <c r="Q598" s="30"/>
      <c r="R598" s="30"/>
      <c r="S598" s="225">
        <f>Protection!G48</f>
        <v>0</v>
      </c>
      <c r="T598" s="30"/>
      <c r="U598" s="30"/>
      <c r="V598" s="30"/>
      <c r="W598" s="30"/>
      <c r="X598" s="30"/>
      <c r="Y598" s="229" t="str">
        <f>Protection!H48</f>
        <v>All year (if micro-res.)</v>
      </c>
      <c r="Z598" s="30"/>
      <c r="AA598" s="30"/>
      <c r="AB598" s="30"/>
      <c r="AC598" s="30"/>
      <c r="AD598" s="30"/>
      <c r="AE598" s="208">
        <f>Protection!I48</f>
        <v>0</v>
      </c>
      <c r="AF598" s="30"/>
      <c r="AG598" s="30"/>
      <c r="AH598" s="30"/>
      <c r="AI598" s="30"/>
      <c r="AJ598" s="30"/>
      <c r="AK598" s="208">
        <f>Protection!J48</f>
        <v>0</v>
      </c>
      <c r="AL598" s="30"/>
      <c r="AM598" s="30"/>
      <c r="AN598" s="30"/>
      <c r="AO598" s="30"/>
    </row>
    <row r="599" spans="1:44" x14ac:dyDescent="0.3">
      <c r="D599" s="30" t="s">
        <v>1038</v>
      </c>
      <c r="E599" s="30"/>
      <c r="F599" s="139"/>
      <c r="G599" s="125" t="str">
        <f>Protection!K48</f>
        <v>none</v>
      </c>
      <c r="H599" s="30"/>
      <c r="I599" s="30"/>
      <c r="J599" s="30"/>
      <c r="K599" s="30"/>
      <c r="L599" s="30"/>
      <c r="M599" s="172">
        <f>Protection!L48</f>
        <v>0</v>
      </c>
      <c r="N599" s="30"/>
      <c r="O599" s="30"/>
      <c r="P599" s="30"/>
      <c r="Q599" s="30"/>
      <c r="R599" s="30"/>
      <c r="S599" s="30" t="str">
        <f>Protection!M48</f>
        <v>-</v>
      </c>
      <c r="T599" s="30"/>
      <c r="U599" s="30"/>
      <c r="V599" s="30"/>
      <c r="W599" s="30"/>
      <c r="X599" s="30"/>
      <c r="Y599" s="229" t="str">
        <f>Protection!N48</f>
        <v>Microreserve</v>
      </c>
      <c r="Z599" s="30"/>
      <c r="AA599" s="30"/>
      <c r="AB599" s="30"/>
      <c r="AC599" s="30"/>
      <c r="AD599" s="30"/>
      <c r="AE599" s="208">
        <f>Protection!O48</f>
        <v>0</v>
      </c>
      <c r="AF599" s="30"/>
      <c r="AG599" s="30"/>
      <c r="AH599" s="30"/>
      <c r="AI599" s="30"/>
      <c r="AJ599" s="30"/>
      <c r="AK599" s="225" t="str">
        <f>Protection!P48</f>
        <v>-</v>
      </c>
      <c r="AL599" s="30"/>
      <c r="AM599" s="30"/>
      <c r="AN599" s="30"/>
      <c r="AO599" s="30"/>
    </row>
    <row r="601" spans="1:44" x14ac:dyDescent="0.3">
      <c r="A601" s="194">
        <v>49</v>
      </c>
      <c r="B601" s="39" t="str">
        <f>'Data base'!C49</f>
        <v>Dendrocopos leucotos</v>
      </c>
      <c r="C601" s="29" t="str">
        <f>'Data base'!D49</f>
        <v>White-backed Woodpecker</v>
      </c>
      <c r="D601" s="65" t="s">
        <v>438</v>
      </c>
      <c r="E601" s="65"/>
      <c r="F601" s="131"/>
      <c r="G601" s="138" t="s">
        <v>456</v>
      </c>
      <c r="H601" s="131" t="s">
        <v>439</v>
      </c>
      <c r="I601" s="131" t="s">
        <v>381</v>
      </c>
      <c r="J601" s="131" t="s">
        <v>861</v>
      </c>
      <c r="K601" s="131" t="s">
        <v>860</v>
      </c>
      <c r="L601" s="30"/>
      <c r="N601" s="131" t="s">
        <v>439</v>
      </c>
      <c r="O601" s="131" t="s">
        <v>381</v>
      </c>
      <c r="P601" s="131" t="s">
        <v>861</v>
      </c>
      <c r="Q601" s="131" t="s">
        <v>860</v>
      </c>
      <c r="R601" s="30"/>
      <c r="S601" s="30"/>
      <c r="T601" s="131" t="s">
        <v>439</v>
      </c>
      <c r="U601" s="131" t="s">
        <v>381</v>
      </c>
      <c r="V601" s="131" t="s">
        <v>861</v>
      </c>
      <c r="W601" s="131" t="s">
        <v>860</v>
      </c>
      <c r="X601" s="30"/>
      <c r="Y601" s="30"/>
      <c r="Z601" s="131" t="s">
        <v>439</v>
      </c>
      <c r="AA601" s="131" t="s">
        <v>381</v>
      </c>
      <c r="AB601" s="131" t="s">
        <v>861</v>
      </c>
      <c r="AC601" s="131" t="s">
        <v>860</v>
      </c>
      <c r="AD601" s="30"/>
      <c r="AE601" s="30"/>
      <c r="AF601" s="131" t="s">
        <v>439</v>
      </c>
      <c r="AG601" s="131" t="s">
        <v>381</v>
      </c>
      <c r="AH601" s="131" t="s">
        <v>861</v>
      </c>
      <c r="AI601" s="131" t="s">
        <v>860</v>
      </c>
      <c r="AJ601" s="30"/>
      <c r="AK601" s="30"/>
      <c r="AL601" s="131" t="s">
        <v>439</v>
      </c>
      <c r="AM601" s="131" t="s">
        <v>381</v>
      </c>
      <c r="AN601" s="131" t="s">
        <v>861</v>
      </c>
      <c r="AO601" s="131" t="s">
        <v>860</v>
      </c>
    </row>
    <row r="602" spans="1:44" x14ac:dyDescent="0.3">
      <c r="D602" s="130" t="s">
        <v>432</v>
      </c>
      <c r="E602" s="130"/>
      <c r="F602" s="141">
        <f>'Data base'!G49</f>
        <v>0</v>
      </c>
      <c r="G602" s="127">
        <f>$F602</f>
        <v>0</v>
      </c>
      <c r="H602" s="132">
        <v>1</v>
      </c>
      <c r="I602" s="132">
        <v>2</v>
      </c>
      <c r="J602" s="132">
        <v>3</v>
      </c>
      <c r="K602" s="173" t="s">
        <v>440</v>
      </c>
      <c r="L602" s="30"/>
      <c r="M602" s="167">
        <f>$F602</f>
        <v>0</v>
      </c>
      <c r="N602" s="168">
        <v>1</v>
      </c>
      <c r="O602" s="168">
        <v>2</v>
      </c>
      <c r="P602" s="168">
        <v>3</v>
      </c>
      <c r="Q602" s="173" t="s">
        <v>440</v>
      </c>
      <c r="R602" s="30"/>
      <c r="S602" s="127">
        <f>$F602</f>
        <v>0</v>
      </c>
      <c r="T602" s="132">
        <v>1</v>
      </c>
      <c r="U602" s="132">
        <v>2</v>
      </c>
      <c r="V602" s="132">
        <v>3</v>
      </c>
      <c r="W602" s="142" t="s">
        <v>440</v>
      </c>
      <c r="X602" s="30"/>
      <c r="Y602" s="167">
        <f>$F602</f>
        <v>0</v>
      </c>
      <c r="Z602" s="168">
        <v>1</v>
      </c>
      <c r="AA602" s="168">
        <v>2</v>
      </c>
      <c r="AB602" s="168">
        <v>3</v>
      </c>
      <c r="AC602" s="173" t="s">
        <v>440</v>
      </c>
      <c r="AD602" s="30"/>
      <c r="AE602" s="167">
        <f>$F602</f>
        <v>0</v>
      </c>
      <c r="AF602" s="168">
        <v>1</v>
      </c>
      <c r="AG602" s="168">
        <v>2</v>
      </c>
      <c r="AH602" s="168">
        <v>3</v>
      </c>
      <c r="AI602" s="173" t="s">
        <v>440</v>
      </c>
      <c r="AJ602" s="30"/>
      <c r="AK602" s="167">
        <f>$F602</f>
        <v>0</v>
      </c>
      <c r="AL602" s="168">
        <v>1</v>
      </c>
      <c r="AM602" s="168">
        <v>2</v>
      </c>
      <c r="AN602" s="168">
        <v>3</v>
      </c>
      <c r="AO602" s="173" t="s">
        <v>440</v>
      </c>
    </row>
    <row r="603" spans="1:44" x14ac:dyDescent="0.3">
      <c r="D603" s="31" t="s">
        <v>435</v>
      </c>
      <c r="E603" s="30"/>
      <c r="F603" s="140" t="str">
        <f>'Data base'!J49</f>
        <v>x</v>
      </c>
      <c r="G603" s="127" t="str">
        <f>$F603</f>
        <v>x</v>
      </c>
      <c r="H603" s="127" t="s">
        <v>389</v>
      </c>
      <c r="I603" s="127" t="s">
        <v>404</v>
      </c>
      <c r="J603" s="127" t="s">
        <v>446</v>
      </c>
      <c r="K603" s="127" t="s">
        <v>447</v>
      </c>
      <c r="L603" s="30"/>
      <c r="M603" s="167" t="str">
        <f>$F603</f>
        <v>x</v>
      </c>
      <c r="N603" s="167" t="s">
        <v>389</v>
      </c>
      <c r="O603" s="167" t="s">
        <v>404</v>
      </c>
      <c r="P603" s="171" t="s">
        <v>446</v>
      </c>
      <c r="Q603" s="167" t="s">
        <v>447</v>
      </c>
      <c r="R603" s="30"/>
      <c r="S603" s="127" t="str">
        <f>$F603</f>
        <v>x</v>
      </c>
      <c r="T603" s="127" t="s">
        <v>389</v>
      </c>
      <c r="U603" s="127" t="s">
        <v>404</v>
      </c>
      <c r="V603" s="171" t="s">
        <v>446</v>
      </c>
      <c r="W603" s="127" t="s">
        <v>447</v>
      </c>
      <c r="X603" s="30"/>
      <c r="Y603" s="167" t="str">
        <f>$F603</f>
        <v>x</v>
      </c>
      <c r="Z603" s="167" t="s">
        <v>389</v>
      </c>
      <c r="AA603" s="167" t="s">
        <v>404</v>
      </c>
      <c r="AB603" s="171" t="s">
        <v>446</v>
      </c>
      <c r="AC603" s="167" t="s">
        <v>447</v>
      </c>
      <c r="AD603" s="30"/>
      <c r="AE603" s="167" t="str">
        <f>$F603</f>
        <v>x</v>
      </c>
      <c r="AF603" s="144" t="s">
        <v>389</v>
      </c>
      <c r="AG603" s="144" t="s">
        <v>404</v>
      </c>
      <c r="AH603" s="144" t="s">
        <v>446</v>
      </c>
      <c r="AI603" s="167" t="s">
        <v>447</v>
      </c>
      <c r="AJ603" s="30"/>
      <c r="AK603" s="167" t="str">
        <f>$F603</f>
        <v>x</v>
      </c>
      <c r="AL603" s="171" t="s">
        <v>389</v>
      </c>
      <c r="AM603" s="167" t="s">
        <v>404</v>
      </c>
      <c r="AN603" s="167" t="s">
        <v>446</v>
      </c>
      <c r="AO603" s="167" t="s">
        <v>447</v>
      </c>
    </row>
    <row r="604" spans="1:44" s="194" customFormat="1" x14ac:dyDescent="0.3">
      <c r="B604" s="3"/>
      <c r="D604" s="31" t="s">
        <v>601</v>
      </c>
      <c r="F604" s="139"/>
      <c r="G604" s="97">
        <f>'Data base'!S49</f>
        <v>0</v>
      </c>
      <c r="H604" s="208" t="s">
        <v>640</v>
      </c>
      <c r="I604" s="208" t="s">
        <v>1058</v>
      </c>
      <c r="J604" s="208" t="s">
        <v>1057</v>
      </c>
      <c r="K604" s="208" t="s">
        <v>1054</v>
      </c>
      <c r="M604" s="97">
        <f>'Data base'!AB49</f>
        <v>11.140916423454497</v>
      </c>
      <c r="N604" s="171" t="s">
        <v>1046</v>
      </c>
      <c r="O604" s="208" t="s">
        <v>1058</v>
      </c>
      <c r="P604" s="208" t="s">
        <v>1057</v>
      </c>
      <c r="Q604" s="208" t="s">
        <v>1054</v>
      </c>
      <c r="S604" s="97">
        <f>'Data base'!AK49</f>
        <v>7.8428106285764992E-2</v>
      </c>
      <c r="T604" s="208" t="s">
        <v>640</v>
      </c>
      <c r="U604" s="208" t="s">
        <v>1058</v>
      </c>
      <c r="V604" s="208" t="s">
        <v>1057</v>
      </c>
      <c r="W604" s="171" t="s">
        <v>1054</v>
      </c>
      <c r="Y604" s="97">
        <f>'Data base'!AT49</f>
        <v>9.3068731827400963</v>
      </c>
      <c r="Z604" s="171" t="s">
        <v>1046</v>
      </c>
      <c r="AA604" s="208" t="s">
        <v>1058</v>
      </c>
      <c r="AB604" s="208" t="s">
        <v>1057</v>
      </c>
      <c r="AC604" s="208" t="s">
        <v>1054</v>
      </c>
      <c r="AE604" s="97">
        <f>'Data base'!BC49</f>
        <v>3.8582034303215926</v>
      </c>
      <c r="AF604" s="171" t="s">
        <v>1046</v>
      </c>
      <c r="AG604" s="208" t="s">
        <v>1058</v>
      </c>
      <c r="AH604" s="208" t="s">
        <v>1057</v>
      </c>
      <c r="AI604" s="208" t="s">
        <v>1054</v>
      </c>
      <c r="AK604" s="97">
        <f>'Data base'!BM49</f>
        <v>9.8158140774381252E-5</v>
      </c>
      <c r="AL604" s="208" t="s">
        <v>640</v>
      </c>
      <c r="AM604" s="208" t="s">
        <v>1058</v>
      </c>
      <c r="AN604" s="208" t="s">
        <v>1057</v>
      </c>
      <c r="AO604" s="171" t="s">
        <v>1054</v>
      </c>
    </row>
    <row r="605" spans="1:44" x14ac:dyDescent="0.3">
      <c r="D605" s="31" t="s">
        <v>433</v>
      </c>
      <c r="E605" s="133" t="s">
        <v>441</v>
      </c>
      <c r="F605" s="139"/>
      <c r="H605" s="127" t="s">
        <v>442</v>
      </c>
      <c r="I605" s="127" t="s">
        <v>443</v>
      </c>
      <c r="J605" s="127" t="s">
        <v>444</v>
      </c>
      <c r="K605" s="127" t="s">
        <v>445</v>
      </c>
      <c r="L605" s="30"/>
      <c r="M605" s="172" t="str">
        <f>'Data base'!T49</f>
        <v>LC</v>
      </c>
      <c r="N605" s="167" t="s">
        <v>442</v>
      </c>
      <c r="O605" s="167" t="s">
        <v>443</v>
      </c>
      <c r="P605" s="167" t="s">
        <v>444</v>
      </c>
      <c r="Q605" s="171" t="s">
        <v>445</v>
      </c>
      <c r="R605" s="30"/>
      <c r="S605" s="127" t="str">
        <f>'Data base'!AC49</f>
        <v>VU</v>
      </c>
      <c r="T605" s="127" t="s">
        <v>442</v>
      </c>
      <c r="U605" s="138" t="s">
        <v>443</v>
      </c>
      <c r="V605" s="127" t="s">
        <v>444</v>
      </c>
      <c r="W605" s="127" t="s">
        <v>445</v>
      </c>
      <c r="X605" s="30"/>
      <c r="Y605" s="208">
        <f>'Data base'!AL49</f>
        <v>3</v>
      </c>
      <c r="Z605" s="167" t="s">
        <v>442</v>
      </c>
      <c r="AA605" s="171" t="s">
        <v>443</v>
      </c>
      <c r="AB605" s="167" t="s">
        <v>444</v>
      </c>
      <c r="AC605" s="167" t="s">
        <v>445</v>
      </c>
      <c r="AD605" s="30"/>
      <c r="AE605" s="208" t="str">
        <f>'Data base'!AU49</f>
        <v>3 ( R )</v>
      </c>
      <c r="AF605" s="167" t="s">
        <v>442</v>
      </c>
      <c r="AG605" s="171" t="s">
        <v>443</v>
      </c>
      <c r="AH605" s="167" t="s">
        <v>444</v>
      </c>
      <c r="AI605" s="167" t="s">
        <v>445</v>
      </c>
      <c r="AJ605" s="30"/>
      <c r="AK605" s="208" t="str">
        <f>'Data base'!BD49</f>
        <v>CR</v>
      </c>
      <c r="AL605" s="171" t="s">
        <v>442</v>
      </c>
      <c r="AM605" s="167" t="s">
        <v>443</v>
      </c>
      <c r="AN605" s="167" t="s">
        <v>444</v>
      </c>
      <c r="AO605" s="167" t="s">
        <v>445</v>
      </c>
    </row>
    <row r="606" spans="1:44" x14ac:dyDescent="0.3">
      <c r="D606" s="264" t="s">
        <v>434</v>
      </c>
      <c r="E606" s="30" t="s">
        <v>384</v>
      </c>
      <c r="F606" s="139"/>
      <c r="H606" s="127" t="s">
        <v>389</v>
      </c>
      <c r="I606" s="127" t="s">
        <v>404</v>
      </c>
      <c r="J606" s="127" t="s">
        <v>287</v>
      </c>
      <c r="K606" s="127" t="s">
        <v>318</v>
      </c>
      <c r="L606" s="30"/>
      <c r="M606" s="218" t="str">
        <f>'Data base'!Y49</f>
        <v>+ (20 - 50)</v>
      </c>
      <c r="N606" s="167" t="s">
        <v>389</v>
      </c>
      <c r="O606" s="167" t="s">
        <v>404</v>
      </c>
      <c r="P606" s="167" t="s">
        <v>287</v>
      </c>
      <c r="Q606" s="171" t="s">
        <v>318</v>
      </c>
      <c r="R606" s="30"/>
      <c r="S606" s="128" t="str">
        <f>'Data base'!AH49</f>
        <v xml:space="preserve"> + (533 - 533)</v>
      </c>
      <c r="T606" s="127" t="s">
        <v>389</v>
      </c>
      <c r="U606" s="127" t="s">
        <v>404</v>
      </c>
      <c r="V606" s="127" t="s">
        <v>287</v>
      </c>
      <c r="W606" s="171" t="s">
        <v>318</v>
      </c>
      <c r="X606" s="30"/>
      <c r="Y606" s="221" t="str">
        <f>'Data base'!AQ49</f>
        <v xml:space="preserve"> + ( - 599)</v>
      </c>
      <c r="Z606" s="167" t="s">
        <v>389</v>
      </c>
      <c r="AA606" s="167" t="s">
        <v>404</v>
      </c>
      <c r="AB606" s="167" t="s">
        <v>287</v>
      </c>
      <c r="AC606" s="171" t="s">
        <v>318</v>
      </c>
      <c r="AD606" s="30"/>
      <c r="AE606" s="208" t="str">
        <f>'Data base'!AZ49</f>
        <v xml:space="preserve">x </v>
      </c>
      <c r="AF606" s="167" t="s">
        <v>389</v>
      </c>
      <c r="AG606" s="167" t="s">
        <v>404</v>
      </c>
      <c r="AH606" s="167" t="s">
        <v>287</v>
      </c>
      <c r="AI606" s="167" t="s">
        <v>318</v>
      </c>
      <c r="AJ606" s="30"/>
      <c r="AK606" s="99" t="str">
        <f>'Data base'!BJ49</f>
        <v xml:space="preserve"> - (95 - 95)</v>
      </c>
      <c r="AL606" s="171" t="s">
        <v>389</v>
      </c>
      <c r="AM606" s="167" t="s">
        <v>404</v>
      </c>
      <c r="AN606" s="167" t="s">
        <v>287</v>
      </c>
      <c r="AO606" s="167" t="s">
        <v>318</v>
      </c>
    </row>
    <row r="607" spans="1:44" x14ac:dyDescent="0.3">
      <c r="D607" s="264"/>
      <c r="E607" s="30" t="s">
        <v>383</v>
      </c>
      <c r="F607" s="139"/>
      <c r="H607" s="134"/>
      <c r="I607" s="127" t="s">
        <v>389</v>
      </c>
      <c r="J607" s="127" t="s">
        <v>287</v>
      </c>
      <c r="K607" s="127" t="s">
        <v>318</v>
      </c>
      <c r="L607" s="30"/>
      <c r="M607" s="218">
        <f>'Data base'!X49</f>
        <v>0</v>
      </c>
      <c r="N607" s="169"/>
      <c r="O607" s="167" t="s">
        <v>389</v>
      </c>
      <c r="P607" s="171" t="s">
        <v>287</v>
      </c>
      <c r="Q607" s="167" t="s">
        <v>318</v>
      </c>
      <c r="R607" s="30"/>
      <c r="S607" s="128" t="str">
        <f>'Data base'!AG49</f>
        <v xml:space="preserve"> + (217 - 217)</v>
      </c>
      <c r="T607" s="134"/>
      <c r="U607" s="127" t="s">
        <v>389</v>
      </c>
      <c r="V607" s="127" t="s">
        <v>287</v>
      </c>
      <c r="W607" s="171" t="s">
        <v>318</v>
      </c>
      <c r="X607" s="30"/>
      <c r="Y607" s="99" t="str">
        <f>'Data base'!AP49</f>
        <v xml:space="preserve"> - (1 - 80)</v>
      </c>
      <c r="Z607" s="169"/>
      <c r="AA607" s="171" t="s">
        <v>389</v>
      </c>
      <c r="AB607" s="167" t="s">
        <v>287</v>
      </c>
      <c r="AC607" s="167" t="s">
        <v>318</v>
      </c>
      <c r="AD607" s="30"/>
      <c r="AE607" s="208" t="str">
        <f>'Data base'!AY49</f>
        <v xml:space="preserve"> + (20 - 30)</v>
      </c>
      <c r="AF607" s="169"/>
      <c r="AG607" s="167" t="s">
        <v>389</v>
      </c>
      <c r="AH607" s="167" t="s">
        <v>287</v>
      </c>
      <c r="AI607" s="171" t="s">
        <v>318</v>
      </c>
      <c r="AJ607" s="30"/>
      <c r="AK607" s="99" t="str">
        <f>'Data base'!BI49</f>
        <v xml:space="preserve"> - (25 - 75)</v>
      </c>
      <c r="AL607" s="169"/>
      <c r="AM607" s="171" t="s">
        <v>389</v>
      </c>
      <c r="AN607" s="167" t="s">
        <v>287</v>
      </c>
      <c r="AO607" s="167" t="s">
        <v>318</v>
      </c>
    </row>
    <row r="608" spans="1:44" x14ac:dyDescent="0.3">
      <c r="D608" s="30" t="s">
        <v>436</v>
      </c>
      <c r="E608" s="30"/>
      <c r="F608" s="139"/>
      <c r="H608" s="127" t="s">
        <v>448</v>
      </c>
      <c r="I608" s="127" t="s">
        <v>449</v>
      </c>
      <c r="J608" s="127" t="s">
        <v>450</v>
      </c>
      <c r="K608" s="127" t="s">
        <v>493</v>
      </c>
      <c r="L608" s="30"/>
      <c r="M608" s="217">
        <f>'Data base'!W49</f>
        <v>1.3333333333333334E-2</v>
      </c>
      <c r="N608" s="167" t="s">
        <v>448</v>
      </c>
      <c r="O608" s="171" t="s">
        <v>1049</v>
      </c>
      <c r="P608" s="167" t="s">
        <v>450</v>
      </c>
      <c r="Q608" s="167" t="s">
        <v>493</v>
      </c>
      <c r="R608" s="30"/>
      <c r="S608" s="97">
        <f>'Data base'!AF49</f>
        <v>1.5789473684210527</v>
      </c>
      <c r="T608" s="171" t="s">
        <v>1040</v>
      </c>
      <c r="U608" s="127" t="s">
        <v>449</v>
      </c>
      <c r="V608" s="127" t="s">
        <v>450</v>
      </c>
      <c r="W608" s="127" t="s">
        <v>493</v>
      </c>
      <c r="X608" s="30"/>
      <c r="Y608" s="96">
        <f>'Data base'!AO49</f>
        <v>0.04</v>
      </c>
      <c r="Z608" s="167" t="s">
        <v>448</v>
      </c>
      <c r="AA608" s="167" t="s">
        <v>449</v>
      </c>
      <c r="AB608" s="171" t="s">
        <v>1050</v>
      </c>
      <c r="AC608" s="167" t="s">
        <v>493</v>
      </c>
      <c r="AD608" s="30"/>
      <c r="AE608" s="97">
        <f>'Data base'!AX49</f>
        <v>0.04</v>
      </c>
      <c r="AF608" s="167" t="s">
        <v>448</v>
      </c>
      <c r="AG608" s="167" t="s">
        <v>449</v>
      </c>
      <c r="AH608" s="171" t="s">
        <v>1050</v>
      </c>
      <c r="AI608" s="167" t="s">
        <v>493</v>
      </c>
      <c r="AJ608" s="30"/>
      <c r="AK608" s="97">
        <f>'Data base'!BH49</f>
        <v>200</v>
      </c>
      <c r="AL608" s="171" t="s">
        <v>1040</v>
      </c>
      <c r="AM608" s="167" t="s">
        <v>449</v>
      </c>
      <c r="AN608" s="167" t="s">
        <v>450</v>
      </c>
      <c r="AO608" s="167" t="s">
        <v>493</v>
      </c>
    </row>
    <row r="609" spans="1:49" x14ac:dyDescent="0.3">
      <c r="D609" s="30" t="s">
        <v>437</v>
      </c>
      <c r="E609" s="30"/>
      <c r="F609" s="140" t="str">
        <f>'Data base'!E49</f>
        <v>&lt;3.3</v>
      </c>
      <c r="G609" s="127" t="str">
        <f>$F609</f>
        <v>&lt;3.3</v>
      </c>
      <c r="H609" s="127" t="s">
        <v>451</v>
      </c>
      <c r="I609" s="127" t="s">
        <v>452</v>
      </c>
      <c r="J609" s="135" t="s">
        <v>453</v>
      </c>
      <c r="K609" s="171" t="s">
        <v>370</v>
      </c>
      <c r="L609" s="30"/>
      <c r="M609" s="172" t="str">
        <f>$F609</f>
        <v>&lt;3.3</v>
      </c>
      <c r="N609" s="167" t="s">
        <v>451</v>
      </c>
      <c r="O609" s="167" t="s">
        <v>452</v>
      </c>
      <c r="P609" s="170" t="s">
        <v>453</v>
      </c>
      <c r="Q609" s="171" t="s">
        <v>370</v>
      </c>
      <c r="R609" s="30"/>
      <c r="S609" s="127" t="str">
        <f>$F609</f>
        <v>&lt;3.3</v>
      </c>
      <c r="T609" s="127" t="s">
        <v>451</v>
      </c>
      <c r="U609" s="127" t="s">
        <v>452</v>
      </c>
      <c r="V609" s="135" t="s">
        <v>453</v>
      </c>
      <c r="W609" s="138" t="s">
        <v>370</v>
      </c>
      <c r="X609" s="30"/>
      <c r="Y609" s="208" t="str">
        <f>$F609</f>
        <v>&lt;3.3</v>
      </c>
      <c r="Z609" s="167" t="s">
        <v>451</v>
      </c>
      <c r="AA609" s="167" t="s">
        <v>452</v>
      </c>
      <c r="AB609" s="170" t="s">
        <v>453</v>
      </c>
      <c r="AC609" s="171" t="s">
        <v>370</v>
      </c>
      <c r="AD609" s="30"/>
      <c r="AE609" s="208" t="str">
        <f>$F609</f>
        <v>&lt;3.3</v>
      </c>
      <c r="AF609" s="167" t="s">
        <v>451</v>
      </c>
      <c r="AG609" s="167" t="s">
        <v>452</v>
      </c>
      <c r="AH609" s="170" t="s">
        <v>453</v>
      </c>
      <c r="AI609" s="171" t="s">
        <v>370</v>
      </c>
      <c r="AJ609" s="30"/>
      <c r="AK609" s="208" t="str">
        <f>$F609</f>
        <v>&lt;3.3</v>
      </c>
      <c r="AL609" s="167" t="s">
        <v>451</v>
      </c>
      <c r="AM609" s="167" t="s">
        <v>452</v>
      </c>
      <c r="AN609" s="170" t="s">
        <v>453</v>
      </c>
      <c r="AO609" s="171" t="s">
        <v>370</v>
      </c>
    </row>
    <row r="610" spans="1:49" x14ac:dyDescent="0.3">
      <c r="D610" s="30" t="s">
        <v>561</v>
      </c>
      <c r="E610" s="30"/>
      <c r="F610" s="139"/>
      <c r="H610" s="127"/>
      <c r="I610" s="127"/>
      <c r="J610" s="135"/>
      <c r="K610" s="127"/>
      <c r="L610" s="30"/>
      <c r="M610" s="299">
        <f>'Data base'!U49</f>
        <v>3000</v>
      </c>
      <c r="N610" s="299"/>
      <c r="O610" s="299"/>
      <c r="P610" s="365"/>
      <c r="Q610" s="299"/>
      <c r="R610" s="300"/>
      <c r="S610" s="299">
        <f>'Data base'!AD49</f>
        <v>190</v>
      </c>
      <c r="T610" s="299"/>
      <c r="U610" s="299"/>
      <c r="V610" s="365"/>
      <c r="W610" s="299"/>
      <c r="X610" s="300"/>
      <c r="Y610" s="299">
        <f>'Data base'!AM49</f>
        <v>1500</v>
      </c>
      <c r="Z610" s="300"/>
      <c r="AA610" s="300"/>
      <c r="AB610" s="300"/>
      <c r="AC610" s="300"/>
      <c r="AD610" s="300"/>
      <c r="AE610" s="299">
        <f>'Data base'!AV49</f>
        <v>1500</v>
      </c>
      <c r="AF610" s="300"/>
      <c r="AG610" s="300"/>
      <c r="AH610" s="300"/>
      <c r="AI610" s="300"/>
      <c r="AJ610" s="300"/>
      <c r="AK610" s="299">
        <f>'Data base'!BF49</f>
        <v>2</v>
      </c>
      <c r="AL610" s="300"/>
      <c r="AM610" s="300"/>
      <c r="AN610" s="300"/>
      <c r="AO610" s="300"/>
      <c r="AP610" s="300"/>
      <c r="AQ610" s="300"/>
      <c r="AR610" s="300"/>
      <c r="AS610" s="300"/>
      <c r="AT610" s="300"/>
      <c r="AU610" s="300"/>
      <c r="AV610" s="300"/>
      <c r="AW610" s="300"/>
    </row>
    <row r="611" spans="1:49" x14ac:dyDescent="0.3">
      <c r="D611" s="30" t="s">
        <v>1039</v>
      </c>
      <c r="E611" s="30"/>
      <c r="F611" s="139"/>
      <c r="H611" s="30"/>
      <c r="I611" s="30"/>
      <c r="J611" s="30"/>
      <c r="K611" s="30"/>
      <c r="L611" s="30"/>
      <c r="M611" s="172">
        <f>Protection!F49</f>
        <v>0</v>
      </c>
      <c r="N611" s="30"/>
      <c r="O611" s="30"/>
      <c r="P611" s="30"/>
      <c r="Q611" s="30"/>
      <c r="R611" s="30"/>
      <c r="S611" s="225">
        <f>Protection!G49</f>
        <v>0</v>
      </c>
      <c r="T611" s="30"/>
      <c r="U611" s="30"/>
      <c r="V611" s="30"/>
      <c r="W611" s="30"/>
      <c r="X611" s="30"/>
      <c r="Y611" s="229" t="str">
        <f>Protection!H49</f>
        <v>All year (if micro-res.)</v>
      </c>
      <c r="Z611" s="30"/>
      <c r="AA611" s="30"/>
      <c r="AB611" s="30"/>
      <c r="AC611" s="30"/>
      <c r="AD611" s="30"/>
      <c r="AE611" s="208">
        <f>Protection!I49</f>
        <v>0</v>
      </c>
      <c r="AF611" s="30"/>
      <c r="AG611" s="30"/>
      <c r="AH611" s="30"/>
      <c r="AI611" s="30"/>
      <c r="AJ611" s="30"/>
      <c r="AK611" s="208">
        <f>Protection!J49</f>
        <v>0</v>
      </c>
      <c r="AL611" s="30"/>
      <c r="AM611" s="30"/>
      <c r="AN611" s="30"/>
      <c r="AO611" s="30"/>
    </row>
    <row r="612" spans="1:49" x14ac:dyDescent="0.3">
      <c r="D612" s="30" t="s">
        <v>1038</v>
      </c>
      <c r="E612" s="30"/>
      <c r="F612" s="139"/>
      <c r="H612" s="30"/>
      <c r="I612" s="30"/>
      <c r="J612" s="30"/>
      <c r="K612" s="30"/>
      <c r="L612" s="30"/>
      <c r="M612" s="172">
        <f>Protection!L49</f>
        <v>0</v>
      </c>
      <c r="N612" s="30"/>
      <c r="O612" s="30"/>
      <c r="P612" s="30"/>
      <c r="Q612" s="30"/>
      <c r="R612" s="30"/>
      <c r="S612" s="225" t="str">
        <f>Protection!M49</f>
        <v>x</v>
      </c>
      <c r="T612" s="30"/>
      <c r="U612" s="30"/>
      <c r="V612" s="30"/>
      <c r="W612" s="30"/>
      <c r="X612" s="30"/>
      <c r="Y612" s="229" t="str">
        <f>Protection!N49</f>
        <v>Microreserve</v>
      </c>
      <c r="Z612" s="30"/>
      <c r="AA612" s="30"/>
      <c r="AB612" s="30"/>
      <c r="AC612" s="30"/>
      <c r="AD612" s="30"/>
      <c r="AE612" s="208">
        <f>Protection!O49</f>
        <v>0</v>
      </c>
      <c r="AF612" s="30"/>
      <c r="AG612" s="30"/>
      <c r="AH612" s="30"/>
      <c r="AI612" s="30"/>
      <c r="AJ612" s="30"/>
      <c r="AK612" s="225" t="str">
        <f>Protection!P49</f>
        <v>Territory</v>
      </c>
      <c r="AL612" s="30"/>
      <c r="AM612" s="30"/>
      <c r="AN612" s="30"/>
      <c r="AO612" s="30"/>
    </row>
    <row r="614" spans="1:49" x14ac:dyDescent="0.3">
      <c r="A614" s="194">
        <v>50</v>
      </c>
      <c r="B614" s="39" t="str">
        <f>'Data base'!C50</f>
        <v>Dendrocopos minor</v>
      </c>
      <c r="C614" s="29" t="str">
        <f>'Data base'!D50</f>
        <v>Lesser Spotted Woodpecker</v>
      </c>
      <c r="D614" s="65" t="s">
        <v>438</v>
      </c>
      <c r="E614" s="65"/>
      <c r="F614" s="131"/>
      <c r="H614" s="131" t="s">
        <v>439</v>
      </c>
      <c r="I614" s="131" t="s">
        <v>381</v>
      </c>
      <c r="J614" s="131" t="s">
        <v>861</v>
      </c>
      <c r="K614" s="131" t="s">
        <v>860</v>
      </c>
      <c r="L614" s="30"/>
      <c r="N614" s="131" t="s">
        <v>439</v>
      </c>
      <c r="O614" s="131" t="s">
        <v>381</v>
      </c>
      <c r="P614" s="131" t="s">
        <v>861</v>
      </c>
      <c r="Q614" s="131" t="s">
        <v>860</v>
      </c>
      <c r="R614" s="30"/>
      <c r="S614" s="30"/>
      <c r="T614" s="131" t="s">
        <v>439</v>
      </c>
      <c r="U614" s="131" t="s">
        <v>381</v>
      </c>
      <c r="V614" s="131" t="s">
        <v>861</v>
      </c>
      <c r="W614" s="131" t="s">
        <v>860</v>
      </c>
      <c r="X614" s="30"/>
      <c r="Y614" s="30"/>
      <c r="Z614" s="131" t="s">
        <v>439</v>
      </c>
      <c r="AA614" s="131" t="s">
        <v>381</v>
      </c>
      <c r="AB614" s="131" t="s">
        <v>861</v>
      </c>
      <c r="AC614" s="131" t="s">
        <v>860</v>
      </c>
      <c r="AD614" s="30"/>
      <c r="AE614" s="30"/>
      <c r="AF614" s="131" t="s">
        <v>439</v>
      </c>
      <c r="AG614" s="131" t="s">
        <v>381</v>
      </c>
      <c r="AH614" s="131" t="s">
        <v>861</v>
      </c>
      <c r="AI614" s="131" t="s">
        <v>860</v>
      </c>
      <c r="AJ614" s="30"/>
      <c r="AK614" s="30"/>
      <c r="AL614" s="131" t="s">
        <v>439</v>
      </c>
      <c r="AM614" s="131" t="s">
        <v>381</v>
      </c>
      <c r="AN614" s="131" t="s">
        <v>861</v>
      </c>
      <c r="AO614" s="131" t="s">
        <v>860</v>
      </c>
    </row>
    <row r="615" spans="1:49" x14ac:dyDescent="0.3">
      <c r="D615" s="130" t="s">
        <v>432</v>
      </c>
      <c r="E615" s="130"/>
      <c r="F615" s="141">
        <f>'Data base'!G50</f>
        <v>0</v>
      </c>
      <c r="G615" s="127">
        <f>$F615</f>
        <v>0</v>
      </c>
      <c r="H615" s="132">
        <v>1</v>
      </c>
      <c r="I615" s="132">
        <v>2</v>
      </c>
      <c r="J615" s="132">
        <v>3</v>
      </c>
      <c r="K615" s="142" t="s">
        <v>440</v>
      </c>
      <c r="L615" s="30"/>
      <c r="M615" s="140">
        <f>$F615</f>
        <v>0</v>
      </c>
      <c r="N615" s="132">
        <v>1</v>
      </c>
      <c r="O615" s="132">
        <v>2</v>
      </c>
      <c r="P615" s="132">
        <v>3</v>
      </c>
      <c r="Q615" s="173" t="s">
        <v>440</v>
      </c>
      <c r="R615" s="30"/>
      <c r="S615" s="127">
        <f>$F615</f>
        <v>0</v>
      </c>
      <c r="T615" s="132">
        <v>1</v>
      </c>
      <c r="U615" s="132">
        <v>2</v>
      </c>
      <c r="V615" s="132">
        <v>3</v>
      </c>
      <c r="W615" s="142" t="s">
        <v>440</v>
      </c>
      <c r="X615" s="30"/>
      <c r="Y615" s="172">
        <f>$F615</f>
        <v>0</v>
      </c>
      <c r="Z615" s="168">
        <v>1</v>
      </c>
      <c r="AA615" s="168">
        <v>2</v>
      </c>
      <c r="AB615" s="168">
        <v>3</v>
      </c>
      <c r="AC615" s="173" t="s">
        <v>440</v>
      </c>
      <c r="AD615" s="30"/>
      <c r="AE615" s="172">
        <f>$F615</f>
        <v>0</v>
      </c>
      <c r="AF615" s="168">
        <v>1</v>
      </c>
      <c r="AG615" s="168">
        <v>2</v>
      </c>
      <c r="AH615" s="168">
        <v>3</v>
      </c>
      <c r="AI615" s="173" t="s">
        <v>440</v>
      </c>
      <c r="AJ615" s="30"/>
      <c r="AK615" s="172">
        <f>$F615</f>
        <v>0</v>
      </c>
      <c r="AL615" s="168">
        <v>1</v>
      </c>
      <c r="AM615" s="168">
        <v>2</v>
      </c>
      <c r="AN615" s="168">
        <v>3</v>
      </c>
      <c r="AO615" s="173" t="s">
        <v>440</v>
      </c>
    </row>
    <row r="616" spans="1:49" x14ac:dyDescent="0.3">
      <c r="D616" s="31" t="s">
        <v>435</v>
      </c>
      <c r="E616" s="30"/>
      <c r="F616" s="140">
        <f>'Data base'!J50</f>
        <v>0</v>
      </c>
      <c r="G616" s="127">
        <f>$F616</f>
        <v>0</v>
      </c>
      <c r="H616" s="127" t="s">
        <v>389</v>
      </c>
      <c r="I616" s="127" t="s">
        <v>404</v>
      </c>
      <c r="J616" s="127" t="s">
        <v>446</v>
      </c>
      <c r="K616" s="138" t="s">
        <v>447</v>
      </c>
      <c r="L616" s="30"/>
      <c r="M616" s="140">
        <f>$F616</f>
        <v>0</v>
      </c>
      <c r="N616" s="127" t="s">
        <v>389</v>
      </c>
      <c r="O616" s="127" t="s">
        <v>404</v>
      </c>
      <c r="P616" s="127" t="s">
        <v>446</v>
      </c>
      <c r="Q616" s="171" t="s">
        <v>447</v>
      </c>
      <c r="R616" s="30"/>
      <c r="S616" s="127">
        <f>$F616</f>
        <v>0</v>
      </c>
      <c r="T616" s="127" t="s">
        <v>389</v>
      </c>
      <c r="U616" s="127" t="s">
        <v>404</v>
      </c>
      <c r="V616" s="127" t="s">
        <v>446</v>
      </c>
      <c r="W616" s="138" t="s">
        <v>447</v>
      </c>
      <c r="X616" s="30"/>
      <c r="Y616" s="172">
        <f>$F616</f>
        <v>0</v>
      </c>
      <c r="Z616" s="167" t="s">
        <v>389</v>
      </c>
      <c r="AA616" s="167" t="s">
        <v>404</v>
      </c>
      <c r="AB616" s="167" t="s">
        <v>446</v>
      </c>
      <c r="AC616" s="171" t="s">
        <v>447</v>
      </c>
      <c r="AD616" s="30"/>
      <c r="AE616" s="172">
        <f>$F616</f>
        <v>0</v>
      </c>
      <c r="AF616" s="167" t="s">
        <v>389</v>
      </c>
      <c r="AG616" s="167" t="s">
        <v>404</v>
      </c>
      <c r="AH616" s="167" t="s">
        <v>446</v>
      </c>
      <c r="AI616" s="171" t="s">
        <v>447</v>
      </c>
      <c r="AJ616" s="30"/>
      <c r="AK616" s="172">
        <f>$F616</f>
        <v>0</v>
      </c>
      <c r="AL616" s="167" t="s">
        <v>389</v>
      </c>
      <c r="AM616" s="167" t="s">
        <v>404</v>
      </c>
      <c r="AN616" s="167" t="s">
        <v>446</v>
      </c>
      <c r="AO616" s="171" t="s">
        <v>447</v>
      </c>
    </row>
    <row r="617" spans="1:49" s="194" customFormat="1" x14ac:dyDescent="0.3">
      <c r="B617" s="3"/>
      <c r="D617" s="31" t="s">
        <v>601</v>
      </c>
      <c r="F617" s="139"/>
      <c r="G617" s="97">
        <f>'Data base'!S50</f>
        <v>1.0388002970251077E-3</v>
      </c>
      <c r="H617" s="208" t="s">
        <v>640</v>
      </c>
      <c r="I617" s="208" t="s">
        <v>1058</v>
      </c>
      <c r="J617" s="208" t="s">
        <v>1057</v>
      </c>
      <c r="K617" s="171" t="s">
        <v>1054</v>
      </c>
      <c r="M617" s="97">
        <f>'Data base'!AB50</f>
        <v>2.1500014150526225</v>
      </c>
      <c r="N617" s="171" t="s">
        <v>1046</v>
      </c>
      <c r="O617" s="208" t="s">
        <v>1058</v>
      </c>
      <c r="P617" s="208" t="s">
        <v>1057</v>
      </c>
      <c r="Q617" s="208" t="s">
        <v>1054</v>
      </c>
      <c r="S617" s="97">
        <f>'Data base'!AK50</f>
        <v>0.28756972304780498</v>
      </c>
      <c r="T617" s="208" t="s">
        <v>640</v>
      </c>
      <c r="U617" s="208" t="s">
        <v>1058</v>
      </c>
      <c r="V617" s="208" t="s">
        <v>1057</v>
      </c>
      <c r="W617" s="171" t="s">
        <v>1054</v>
      </c>
      <c r="Y617" s="97">
        <f>'Data base'!AT50</f>
        <v>7.8013495796497869</v>
      </c>
      <c r="Z617" s="171" t="s">
        <v>1046</v>
      </c>
      <c r="AA617" s="208" t="s">
        <v>1058</v>
      </c>
      <c r="AB617" s="208" t="s">
        <v>1057</v>
      </c>
      <c r="AC617" s="208" t="s">
        <v>1054</v>
      </c>
      <c r="AE617" s="97">
        <f>'Data base'!BC50</f>
        <v>2.4367600612557427</v>
      </c>
      <c r="AF617" s="171" t="s">
        <v>1046</v>
      </c>
      <c r="AG617" s="208" t="s">
        <v>1058</v>
      </c>
      <c r="AH617" s="208" t="s">
        <v>1057</v>
      </c>
      <c r="AI617" s="208" t="s">
        <v>1054</v>
      </c>
      <c r="AK617" s="97">
        <f>'Data base'!BM50</f>
        <v>0.27484279416826746</v>
      </c>
      <c r="AL617" s="208" t="s">
        <v>640</v>
      </c>
      <c r="AM617" s="208" t="s">
        <v>1058</v>
      </c>
      <c r="AN617" s="208" t="s">
        <v>1057</v>
      </c>
      <c r="AO617" s="171" t="s">
        <v>1054</v>
      </c>
    </row>
    <row r="618" spans="1:49" x14ac:dyDescent="0.3">
      <c r="D618" s="31" t="s">
        <v>433</v>
      </c>
      <c r="E618" s="133" t="s">
        <v>441</v>
      </c>
      <c r="F618" s="139"/>
      <c r="G618" s="127" t="str">
        <f>'Data base'!K50</f>
        <v>NT</v>
      </c>
      <c r="H618" s="127" t="s">
        <v>442</v>
      </c>
      <c r="I618" s="127" t="s">
        <v>443</v>
      </c>
      <c r="J618" s="138" t="s">
        <v>444</v>
      </c>
      <c r="K618" s="127" t="s">
        <v>445</v>
      </c>
      <c r="L618" s="30"/>
      <c r="M618" s="172" t="str">
        <f>'Data base'!T50</f>
        <v>LC</v>
      </c>
      <c r="N618" s="127" t="s">
        <v>442</v>
      </c>
      <c r="O618" s="127" t="s">
        <v>443</v>
      </c>
      <c r="P618" s="127" t="s">
        <v>444</v>
      </c>
      <c r="Q618" s="171" t="s">
        <v>445</v>
      </c>
      <c r="R618" s="30"/>
      <c r="S618" s="127" t="str">
        <f>'Data base'!AC50</f>
        <v>-</v>
      </c>
      <c r="T618" s="127" t="s">
        <v>442</v>
      </c>
      <c r="U618" s="127" t="s">
        <v>443</v>
      </c>
      <c r="V618" s="127" t="s">
        <v>444</v>
      </c>
      <c r="W618" s="138" t="s">
        <v>445</v>
      </c>
      <c r="X618" s="30"/>
      <c r="Y618" s="208" t="str">
        <f>'Data base'!AL50</f>
        <v>-</v>
      </c>
      <c r="Z618" s="167" t="s">
        <v>442</v>
      </c>
      <c r="AA618" s="167" t="s">
        <v>443</v>
      </c>
      <c r="AB618" s="167" t="s">
        <v>444</v>
      </c>
      <c r="AC618" s="171" t="s">
        <v>445</v>
      </c>
      <c r="AD618" s="30"/>
      <c r="AE618" s="208" t="str">
        <f>'Data base'!AU50</f>
        <v>-</v>
      </c>
      <c r="AF618" s="167" t="s">
        <v>442</v>
      </c>
      <c r="AG618" s="167" t="s">
        <v>443</v>
      </c>
      <c r="AH618" s="167" t="s">
        <v>444</v>
      </c>
      <c r="AI618" s="171" t="s">
        <v>445</v>
      </c>
      <c r="AJ618" s="30"/>
      <c r="AK618" s="208" t="str">
        <f>'Data base'!BD50</f>
        <v>NT</v>
      </c>
      <c r="AL618" s="167" t="s">
        <v>442</v>
      </c>
      <c r="AM618" s="167" t="s">
        <v>443</v>
      </c>
      <c r="AN618" s="171" t="s">
        <v>444</v>
      </c>
      <c r="AO618" s="167" t="s">
        <v>445</v>
      </c>
    </row>
    <row r="619" spans="1:49" x14ac:dyDescent="0.3">
      <c r="D619" s="264" t="s">
        <v>434</v>
      </c>
      <c r="E619" s="30" t="s">
        <v>384</v>
      </c>
      <c r="F619" s="139"/>
      <c r="G619" s="40" t="str">
        <f>'Data base'!P50</f>
        <v xml:space="preserve">+ (50 - ) </v>
      </c>
      <c r="H619" s="127" t="s">
        <v>389</v>
      </c>
      <c r="I619" s="127" t="s">
        <v>404</v>
      </c>
      <c r="J619" s="127" t="s">
        <v>287</v>
      </c>
      <c r="K619" s="138" t="s">
        <v>318</v>
      </c>
      <c r="L619" s="30"/>
      <c r="M619" s="218" t="str">
        <f>'Data base'!Y50</f>
        <v>- (20 - 50)</v>
      </c>
      <c r="N619" s="171" t="s">
        <v>389</v>
      </c>
      <c r="O619" s="127" t="s">
        <v>404</v>
      </c>
      <c r="P619" s="127" t="s">
        <v>287</v>
      </c>
      <c r="Q619" s="127" t="s">
        <v>318</v>
      </c>
      <c r="R619" s="30"/>
      <c r="S619" s="127" t="str">
        <f>'Data base'!AH50</f>
        <v xml:space="preserve"> + (18 - 56)</v>
      </c>
      <c r="T619" s="127" t="s">
        <v>389</v>
      </c>
      <c r="U619" s="127" t="s">
        <v>404</v>
      </c>
      <c r="V619" s="127" t="s">
        <v>287</v>
      </c>
      <c r="W619" s="171" t="s">
        <v>318</v>
      </c>
      <c r="X619" s="30"/>
      <c r="Y619" s="99">
        <f>'Data base'!AQ50</f>
        <v>0</v>
      </c>
      <c r="Z619" s="167" t="s">
        <v>389</v>
      </c>
      <c r="AA619" s="167" t="s">
        <v>404</v>
      </c>
      <c r="AB619" s="171" t="s">
        <v>287</v>
      </c>
      <c r="AC619" s="167" t="s">
        <v>318</v>
      </c>
      <c r="AD619" s="30"/>
      <c r="AE619" s="208">
        <f>'Data base'!AZ50</f>
        <v>0</v>
      </c>
      <c r="AF619" s="167" t="s">
        <v>389</v>
      </c>
      <c r="AG619" s="167" t="s">
        <v>404</v>
      </c>
      <c r="AH619" s="171" t="s">
        <v>287</v>
      </c>
      <c r="AI619" s="167" t="s">
        <v>318</v>
      </c>
      <c r="AJ619" s="30"/>
      <c r="AK619" s="99">
        <f>'Data base'!BJ50</f>
        <v>0</v>
      </c>
      <c r="AL619" s="167" t="s">
        <v>389</v>
      </c>
      <c r="AM619" s="167" t="s">
        <v>404</v>
      </c>
      <c r="AN619" s="171" t="s">
        <v>287</v>
      </c>
      <c r="AO619" s="167" t="s">
        <v>318</v>
      </c>
    </row>
    <row r="620" spans="1:49" x14ac:dyDescent="0.3">
      <c r="D620" s="264"/>
      <c r="E620" s="30" t="s">
        <v>383</v>
      </c>
      <c r="F620" s="139"/>
      <c r="G620" s="99">
        <f>'Data base'!O50</f>
        <v>0</v>
      </c>
      <c r="H620" s="134"/>
      <c r="I620" s="127" t="s">
        <v>389</v>
      </c>
      <c r="J620" s="138" t="s">
        <v>287</v>
      </c>
      <c r="K620" s="127" t="s">
        <v>318</v>
      </c>
      <c r="L620" s="30"/>
      <c r="M620" s="218" t="str">
        <f>'Data base'!X50</f>
        <v>- (20 - 50)</v>
      </c>
      <c r="N620" s="134"/>
      <c r="O620" s="171" t="s">
        <v>389</v>
      </c>
      <c r="P620" s="127" t="s">
        <v>287</v>
      </c>
      <c r="Q620" s="127" t="s">
        <v>318</v>
      </c>
      <c r="R620" s="30"/>
      <c r="S620" s="127">
        <f>'Data base'!AG50</f>
        <v>0</v>
      </c>
      <c r="T620" s="134"/>
      <c r="U620" s="127" t="s">
        <v>389</v>
      </c>
      <c r="V620" s="171" t="s">
        <v>287</v>
      </c>
      <c r="W620" s="127" t="s">
        <v>318</v>
      </c>
      <c r="X620" s="30"/>
      <c r="Y620" s="99" t="str">
        <f>'Data base'!AP50</f>
        <v xml:space="preserve"> - (10 - 70)</v>
      </c>
      <c r="Z620" s="169"/>
      <c r="AA620" s="171" t="s">
        <v>389</v>
      </c>
      <c r="AB620" s="167" t="s">
        <v>287</v>
      </c>
      <c r="AC620" s="167" t="s">
        <v>318</v>
      </c>
      <c r="AD620" s="30"/>
      <c r="AE620" s="208">
        <f>'Data base'!AY50</f>
        <v>0</v>
      </c>
      <c r="AF620" s="169"/>
      <c r="AG620" s="167" t="s">
        <v>389</v>
      </c>
      <c r="AH620" s="171" t="s">
        <v>287</v>
      </c>
      <c r="AI620" s="167" t="s">
        <v>318</v>
      </c>
      <c r="AJ620" s="30"/>
      <c r="AK620" s="99">
        <f>'Data base'!BI50</f>
        <v>0</v>
      </c>
      <c r="AL620" s="169"/>
      <c r="AM620" s="167" t="s">
        <v>389</v>
      </c>
      <c r="AN620" s="171" t="s">
        <v>287</v>
      </c>
      <c r="AO620" s="167" t="s">
        <v>318</v>
      </c>
    </row>
    <row r="621" spans="1:49" x14ac:dyDescent="0.3">
      <c r="D621" s="30" t="s">
        <v>436</v>
      </c>
      <c r="E621" s="30"/>
      <c r="F621" s="139"/>
      <c r="G621" s="97">
        <f>'Data base'!N50</f>
        <v>0.8</v>
      </c>
      <c r="H621" s="127" t="s">
        <v>448</v>
      </c>
      <c r="I621" s="171" t="s">
        <v>1049</v>
      </c>
      <c r="J621" s="127" t="s">
        <v>450</v>
      </c>
      <c r="K621" s="127" t="s">
        <v>493</v>
      </c>
      <c r="L621" s="30"/>
      <c r="M621" s="217">
        <f>'Data base'!W50</f>
        <v>0.01</v>
      </c>
      <c r="N621" s="127" t="s">
        <v>448</v>
      </c>
      <c r="O621" s="127" t="s">
        <v>449</v>
      </c>
      <c r="P621" s="171" t="s">
        <v>1050</v>
      </c>
      <c r="Q621" s="127" t="s">
        <v>493</v>
      </c>
      <c r="R621" s="30"/>
      <c r="S621" s="127">
        <f>'Data base'!AF50</f>
        <v>7.4999999999999997E-2</v>
      </c>
      <c r="T621" s="127" t="s">
        <v>448</v>
      </c>
      <c r="U621" s="127" t="s">
        <v>449</v>
      </c>
      <c r="V621" s="171" t="s">
        <v>1050</v>
      </c>
      <c r="W621" s="127" t="s">
        <v>493</v>
      </c>
      <c r="X621" s="30"/>
      <c r="Y621" s="96">
        <f>'Data base'!AO50</f>
        <v>4.2857142857142859E-3</v>
      </c>
      <c r="Z621" s="167" t="s">
        <v>448</v>
      </c>
      <c r="AA621" s="167" t="s">
        <v>449</v>
      </c>
      <c r="AB621" s="167" t="s">
        <v>450</v>
      </c>
      <c r="AC621" s="171" t="s">
        <v>493</v>
      </c>
      <c r="AD621" s="30"/>
      <c r="AE621" s="96">
        <f>'Data base'!AX50</f>
        <v>8.5714285714285719E-3</v>
      </c>
      <c r="AF621" s="167" t="s">
        <v>448</v>
      </c>
      <c r="AG621" s="167" t="s">
        <v>449</v>
      </c>
      <c r="AH621" s="167" t="s">
        <v>450</v>
      </c>
      <c r="AI621" s="171" t="s">
        <v>493</v>
      </c>
      <c r="AJ621" s="30"/>
      <c r="AK621" s="96">
        <f>'Data base'!BH50</f>
        <v>8.5106382978723402E-2</v>
      </c>
      <c r="AL621" s="167" t="s">
        <v>448</v>
      </c>
      <c r="AM621" s="167" t="s">
        <v>449</v>
      </c>
      <c r="AN621" s="171" t="s">
        <v>1050</v>
      </c>
      <c r="AO621" s="167" t="s">
        <v>493</v>
      </c>
    </row>
    <row r="622" spans="1:49" x14ac:dyDescent="0.3">
      <c r="D622" s="30" t="s">
        <v>437</v>
      </c>
      <c r="E622" s="30"/>
      <c r="F622" s="140" t="str">
        <f>'Data base'!E50</f>
        <v>&lt;3.3</v>
      </c>
      <c r="G622" s="127" t="str">
        <f>$F622</f>
        <v>&lt;3.3</v>
      </c>
      <c r="H622" s="127" t="s">
        <v>451</v>
      </c>
      <c r="I622" s="127" t="s">
        <v>452</v>
      </c>
      <c r="J622" s="135" t="s">
        <v>453</v>
      </c>
      <c r="K622" s="138" t="s">
        <v>370</v>
      </c>
      <c r="L622" s="30"/>
      <c r="M622" s="172" t="str">
        <f>$F622</f>
        <v>&lt;3.3</v>
      </c>
      <c r="N622" s="127" t="s">
        <v>451</v>
      </c>
      <c r="O622" s="127" t="s">
        <v>452</v>
      </c>
      <c r="P622" s="135" t="s">
        <v>453</v>
      </c>
      <c r="Q622" s="171" t="s">
        <v>370</v>
      </c>
      <c r="R622" s="30"/>
      <c r="S622" s="127" t="str">
        <f>$F622</f>
        <v>&lt;3.3</v>
      </c>
      <c r="T622" s="127" t="s">
        <v>451</v>
      </c>
      <c r="U622" s="127" t="s">
        <v>452</v>
      </c>
      <c r="V622" s="135" t="s">
        <v>453</v>
      </c>
      <c r="W622" s="138" t="s">
        <v>370</v>
      </c>
      <c r="X622" s="30"/>
      <c r="Y622" s="208" t="str">
        <f>$F622</f>
        <v>&lt;3.3</v>
      </c>
      <c r="Z622" s="167" t="s">
        <v>451</v>
      </c>
      <c r="AA622" s="167" t="s">
        <v>452</v>
      </c>
      <c r="AB622" s="170" t="s">
        <v>453</v>
      </c>
      <c r="AC622" s="171" t="s">
        <v>370</v>
      </c>
      <c r="AD622" s="30"/>
      <c r="AE622" s="208" t="str">
        <f>$F622</f>
        <v>&lt;3.3</v>
      </c>
      <c r="AF622" s="167" t="s">
        <v>451</v>
      </c>
      <c r="AG622" s="167" t="s">
        <v>452</v>
      </c>
      <c r="AH622" s="170" t="s">
        <v>453</v>
      </c>
      <c r="AI622" s="171" t="s">
        <v>370</v>
      </c>
      <c r="AJ622" s="30"/>
      <c r="AK622" s="208" t="str">
        <f>$F622</f>
        <v>&lt;3.3</v>
      </c>
      <c r="AL622" s="167" t="s">
        <v>451</v>
      </c>
      <c r="AM622" s="167" t="s">
        <v>452</v>
      </c>
      <c r="AN622" s="170" t="s">
        <v>453</v>
      </c>
      <c r="AO622" s="171" t="s">
        <v>370</v>
      </c>
    </row>
    <row r="623" spans="1:49" x14ac:dyDescent="0.3">
      <c r="D623" s="30" t="s">
        <v>561</v>
      </c>
      <c r="E623" s="30"/>
      <c r="F623" s="139"/>
      <c r="G623" s="127">
        <f>'Data base'!L50</f>
        <v>50</v>
      </c>
      <c r="H623" s="127"/>
      <c r="I623" s="127"/>
      <c r="J623" s="135"/>
      <c r="K623" s="127"/>
      <c r="L623" s="194"/>
      <c r="M623" s="299">
        <f>'Data base'!U50</f>
        <v>4000</v>
      </c>
      <c r="N623" s="299"/>
      <c r="O623" s="299"/>
      <c r="P623" s="365"/>
      <c r="Q623" s="299"/>
      <c r="R623" s="300"/>
      <c r="S623" s="299">
        <f>'Data base'!AD50</f>
        <v>4000</v>
      </c>
      <c r="T623" s="299"/>
      <c r="U623" s="299"/>
      <c r="V623" s="365"/>
      <c r="W623" s="299"/>
      <c r="X623" s="300"/>
      <c r="Y623" s="299">
        <f>'Data base'!AM50</f>
        <v>14000</v>
      </c>
      <c r="Z623" s="300"/>
      <c r="AA623" s="300"/>
      <c r="AB623" s="300"/>
      <c r="AC623" s="300"/>
      <c r="AD623" s="300"/>
      <c r="AE623" s="299">
        <f>'Data base'!AV50</f>
        <v>7000</v>
      </c>
      <c r="AF623" s="300"/>
      <c r="AG623" s="300"/>
      <c r="AH623" s="300"/>
      <c r="AI623" s="300"/>
      <c r="AJ623" s="300"/>
      <c r="AK623" s="299">
        <f>'Data base'!BF50</f>
        <v>4700</v>
      </c>
      <c r="AL623" s="300"/>
      <c r="AM623" s="300"/>
      <c r="AN623" s="300"/>
      <c r="AO623" s="300"/>
      <c r="AP623" s="300"/>
      <c r="AQ623" s="300"/>
      <c r="AR623" s="300"/>
      <c r="AS623" s="300"/>
      <c r="AT623" s="300"/>
      <c r="AU623" s="300"/>
      <c r="AV623" s="300"/>
      <c r="AW623" s="300"/>
    </row>
    <row r="624" spans="1:49" x14ac:dyDescent="0.3">
      <c r="D624" s="30" t="s">
        <v>1039</v>
      </c>
      <c r="E624" s="30"/>
      <c r="F624" s="139"/>
      <c r="G624" s="125" t="str">
        <f>Protection!E50</f>
        <v>[01.11-31.08]</v>
      </c>
      <c r="H624" s="30"/>
      <c r="I624" s="30"/>
      <c r="J624" s="30"/>
      <c r="K624" s="30"/>
      <c r="L624" s="30"/>
      <c r="M624" s="172">
        <f>Protection!F50</f>
        <v>0</v>
      </c>
      <c r="N624" s="30"/>
      <c r="O624" s="30"/>
      <c r="P624" s="30"/>
      <c r="Q624" s="30"/>
      <c r="R624" s="30"/>
      <c r="S624" s="225">
        <f>Protection!G50</f>
        <v>0</v>
      </c>
      <c r="T624" s="30"/>
      <c r="U624" s="30"/>
      <c r="V624" s="30"/>
      <c r="W624" s="30"/>
      <c r="X624" s="30"/>
      <c r="Y624" s="208">
        <f>Protection!H50</f>
        <v>0</v>
      </c>
      <c r="Z624" s="30"/>
      <c r="AA624" s="30"/>
      <c r="AB624" s="30"/>
      <c r="AC624" s="30"/>
      <c r="AD624" s="30"/>
      <c r="AE624" s="208">
        <f>Protection!I50</f>
        <v>0</v>
      </c>
      <c r="AF624" s="30"/>
      <c r="AG624" s="30"/>
      <c r="AH624" s="30"/>
      <c r="AI624" s="30"/>
      <c r="AJ624" s="30"/>
      <c r="AK624" s="208">
        <f>Protection!J50</f>
        <v>0</v>
      </c>
      <c r="AL624" s="30"/>
      <c r="AM624" s="30"/>
      <c r="AN624" s="30"/>
      <c r="AO624" s="30"/>
    </row>
    <row r="625" spans="1:49" x14ac:dyDescent="0.3">
      <c r="D625" s="30" t="s">
        <v>1038</v>
      </c>
      <c r="E625" s="30"/>
      <c r="F625" s="139"/>
      <c r="G625" s="125" t="str">
        <f>Protection!K50</f>
        <v>none</v>
      </c>
      <c r="H625" s="30"/>
      <c r="I625" s="30"/>
      <c r="J625" s="30"/>
      <c r="K625" s="30"/>
      <c r="L625" s="30"/>
      <c r="M625" s="172">
        <f>Protection!L50</f>
        <v>0</v>
      </c>
      <c r="N625" s="30"/>
      <c r="O625" s="30"/>
      <c r="P625" s="30"/>
      <c r="Q625" s="30"/>
      <c r="R625" s="30"/>
      <c r="S625" s="30" t="str">
        <f>Protection!M50</f>
        <v>none</v>
      </c>
      <c r="T625" s="30"/>
      <c r="U625" s="30"/>
      <c r="V625" s="30"/>
      <c r="W625" s="30"/>
      <c r="X625" s="30"/>
      <c r="Y625" s="208">
        <f>Protection!N50</f>
        <v>0</v>
      </c>
      <c r="Z625" s="30"/>
      <c r="AA625" s="30"/>
      <c r="AB625" s="30"/>
      <c r="AC625" s="30"/>
      <c r="AD625" s="30"/>
      <c r="AE625" s="208">
        <f>Protection!O50</f>
        <v>0</v>
      </c>
      <c r="AF625" s="30"/>
      <c r="AG625" s="30"/>
      <c r="AH625" s="30"/>
      <c r="AI625" s="30"/>
      <c r="AJ625" s="30"/>
      <c r="AK625" s="225" t="str">
        <f>Protection!P50</f>
        <v>Territory</v>
      </c>
      <c r="AL625" s="30"/>
      <c r="AM625" s="30"/>
      <c r="AN625" s="30"/>
      <c r="AO625" s="30"/>
    </row>
    <row r="627" spans="1:49" x14ac:dyDescent="0.3">
      <c r="A627" s="194">
        <v>51</v>
      </c>
      <c r="B627" s="39" t="str">
        <f>'Data base'!C51</f>
        <v>Picoides tridactylus</v>
      </c>
      <c r="C627" s="29" t="str">
        <f>'Data base'!D51</f>
        <v>Eurasian Three-toed Woddpecker</v>
      </c>
      <c r="D627" s="65" t="s">
        <v>438</v>
      </c>
      <c r="E627" s="65"/>
      <c r="F627" s="131"/>
      <c r="G627" s="138" t="s">
        <v>456</v>
      </c>
      <c r="H627" s="131" t="s">
        <v>439</v>
      </c>
      <c r="I627" s="131" t="s">
        <v>381</v>
      </c>
      <c r="J627" s="131" t="s">
        <v>861</v>
      </c>
      <c r="K627" s="131" t="s">
        <v>860</v>
      </c>
      <c r="L627" s="30"/>
      <c r="N627" s="131" t="s">
        <v>439</v>
      </c>
      <c r="O627" s="131" t="s">
        <v>381</v>
      </c>
      <c r="P627" s="131" t="s">
        <v>861</v>
      </c>
      <c r="Q627" s="131" t="s">
        <v>860</v>
      </c>
      <c r="R627" s="30"/>
      <c r="S627" s="30"/>
      <c r="T627" s="131" t="s">
        <v>439</v>
      </c>
      <c r="U627" s="131" t="s">
        <v>381</v>
      </c>
      <c r="V627" s="131" t="s">
        <v>861</v>
      </c>
      <c r="W627" s="131" t="s">
        <v>860</v>
      </c>
      <c r="X627" s="30"/>
      <c r="Y627" s="30"/>
      <c r="Z627" s="131" t="s">
        <v>439</v>
      </c>
      <c r="AA627" s="131" t="s">
        <v>381</v>
      </c>
      <c r="AB627" s="131" t="s">
        <v>861</v>
      </c>
      <c r="AC627" s="131" t="s">
        <v>860</v>
      </c>
      <c r="AD627" s="30"/>
      <c r="AE627" s="30"/>
      <c r="AF627" s="131" t="s">
        <v>439</v>
      </c>
      <c r="AG627" s="131" t="s">
        <v>381</v>
      </c>
      <c r="AH627" s="131" t="s">
        <v>861</v>
      </c>
      <c r="AI627" s="131" t="s">
        <v>860</v>
      </c>
      <c r="AJ627" s="30"/>
      <c r="AK627" s="30"/>
      <c r="AL627" s="131" t="s">
        <v>439</v>
      </c>
      <c r="AM627" s="131" t="s">
        <v>381</v>
      </c>
      <c r="AN627" s="131" t="s">
        <v>861</v>
      </c>
      <c r="AO627" s="131" t="s">
        <v>860</v>
      </c>
    </row>
    <row r="628" spans="1:49" x14ac:dyDescent="0.3">
      <c r="D628" s="130" t="s">
        <v>432</v>
      </c>
      <c r="E628" s="130"/>
      <c r="F628" s="141">
        <f>'Data base'!G51</f>
        <v>0</v>
      </c>
      <c r="G628" s="127">
        <f>$F628</f>
        <v>0</v>
      </c>
      <c r="H628" s="132">
        <v>1</v>
      </c>
      <c r="I628" s="132">
        <v>2</v>
      </c>
      <c r="J628" s="132">
        <v>3</v>
      </c>
      <c r="K628" s="173" t="s">
        <v>440</v>
      </c>
      <c r="L628" s="30"/>
      <c r="M628" s="167">
        <f>$F628</f>
        <v>0</v>
      </c>
      <c r="N628" s="168">
        <v>1</v>
      </c>
      <c r="O628" s="168">
        <v>2</v>
      </c>
      <c r="P628" s="168">
        <v>3</v>
      </c>
      <c r="Q628" s="173" t="s">
        <v>440</v>
      </c>
      <c r="R628" s="30"/>
      <c r="S628" s="127">
        <f>$F628</f>
        <v>0</v>
      </c>
      <c r="T628" s="132">
        <v>1</v>
      </c>
      <c r="U628" s="132">
        <v>2</v>
      </c>
      <c r="V628" s="132">
        <v>3</v>
      </c>
      <c r="W628" s="142" t="s">
        <v>440</v>
      </c>
      <c r="X628" s="30"/>
      <c r="Y628" s="167">
        <f>$F628</f>
        <v>0</v>
      </c>
      <c r="Z628" s="168">
        <v>1</v>
      </c>
      <c r="AA628" s="168">
        <v>2</v>
      </c>
      <c r="AB628" s="168">
        <v>3</v>
      </c>
      <c r="AC628" s="173" t="s">
        <v>440</v>
      </c>
      <c r="AD628" s="30"/>
      <c r="AE628" s="167">
        <f>$F628</f>
        <v>0</v>
      </c>
      <c r="AF628" s="168">
        <v>1</v>
      </c>
      <c r="AG628" s="168">
        <v>2</v>
      </c>
      <c r="AH628" s="168">
        <v>3</v>
      </c>
      <c r="AI628" s="173" t="s">
        <v>440</v>
      </c>
      <c r="AJ628" s="30"/>
      <c r="AK628" s="167">
        <f>$F628</f>
        <v>0</v>
      </c>
      <c r="AL628" s="168">
        <v>1</v>
      </c>
      <c r="AM628" s="168">
        <v>2</v>
      </c>
      <c r="AN628" s="168">
        <v>3</v>
      </c>
      <c r="AO628" s="173" t="s">
        <v>440</v>
      </c>
    </row>
    <row r="629" spans="1:49" x14ac:dyDescent="0.3">
      <c r="D629" s="31" t="s">
        <v>435</v>
      </c>
      <c r="E629" s="30"/>
      <c r="F629" s="140" t="str">
        <f>'Data base'!J51</f>
        <v>x</v>
      </c>
      <c r="G629" s="127" t="str">
        <f>$F629</f>
        <v>x</v>
      </c>
      <c r="H629" s="127" t="s">
        <v>389</v>
      </c>
      <c r="I629" s="127" t="s">
        <v>404</v>
      </c>
      <c r="J629" s="127" t="s">
        <v>446</v>
      </c>
      <c r="K629" s="127" t="s">
        <v>447</v>
      </c>
      <c r="L629" s="30"/>
      <c r="M629" s="167" t="str">
        <f>$F629</f>
        <v>x</v>
      </c>
      <c r="N629" s="167" t="s">
        <v>389</v>
      </c>
      <c r="O629" s="167" t="s">
        <v>404</v>
      </c>
      <c r="P629" s="171" t="s">
        <v>446</v>
      </c>
      <c r="Q629" s="167" t="s">
        <v>447</v>
      </c>
      <c r="R629" s="30"/>
      <c r="S629" s="127" t="str">
        <f>$F629</f>
        <v>x</v>
      </c>
      <c r="T629" s="127" t="s">
        <v>389</v>
      </c>
      <c r="U629" s="127" t="s">
        <v>404</v>
      </c>
      <c r="V629" s="171" t="s">
        <v>446</v>
      </c>
      <c r="W629" s="127" t="s">
        <v>447</v>
      </c>
      <c r="X629" s="30"/>
      <c r="Y629" s="167" t="str">
        <f>$F629</f>
        <v>x</v>
      </c>
      <c r="Z629" s="167" t="s">
        <v>389</v>
      </c>
      <c r="AA629" s="167" t="s">
        <v>404</v>
      </c>
      <c r="AB629" s="171" t="s">
        <v>446</v>
      </c>
      <c r="AC629" s="167" t="s">
        <v>447</v>
      </c>
      <c r="AD629" s="30"/>
      <c r="AE629" s="167" t="str">
        <f>$F629</f>
        <v>x</v>
      </c>
      <c r="AF629" s="167" t="s">
        <v>389</v>
      </c>
      <c r="AG629" s="167" t="s">
        <v>404</v>
      </c>
      <c r="AH629" s="171" t="s">
        <v>446</v>
      </c>
      <c r="AI629" s="167" t="s">
        <v>447</v>
      </c>
      <c r="AJ629" s="30"/>
      <c r="AK629" s="167" t="str">
        <f>$F629</f>
        <v>x</v>
      </c>
      <c r="AL629" s="171" t="s">
        <v>389</v>
      </c>
      <c r="AM629" s="167" t="s">
        <v>404</v>
      </c>
      <c r="AN629" s="167" t="s">
        <v>446</v>
      </c>
      <c r="AO629" s="167" t="s">
        <v>447</v>
      </c>
    </row>
    <row r="630" spans="1:49" s="194" customFormat="1" x14ac:dyDescent="0.3">
      <c r="B630" s="3"/>
      <c r="D630" s="31" t="s">
        <v>601</v>
      </c>
      <c r="F630" s="139"/>
      <c r="G630" s="97">
        <f>'Data base'!S51</f>
        <v>0</v>
      </c>
      <c r="H630" s="208" t="s">
        <v>640</v>
      </c>
      <c r="I630" s="208" t="s">
        <v>1058</v>
      </c>
      <c r="J630" s="208" t="s">
        <v>1057</v>
      </c>
      <c r="K630" s="208" t="s">
        <v>1054</v>
      </c>
      <c r="M630" s="97">
        <f>'Data base'!AB51</f>
        <v>4.5931848412487843</v>
      </c>
      <c r="N630" s="171" t="s">
        <v>1046</v>
      </c>
      <c r="O630" s="208" t="s">
        <v>1058</v>
      </c>
      <c r="P630" s="208" t="s">
        <v>1057</v>
      </c>
      <c r="Q630" s="208" t="s">
        <v>1054</v>
      </c>
      <c r="S630" s="97">
        <f>'Data base'!AK51</f>
        <v>4.4965447603838591</v>
      </c>
      <c r="T630" s="171" t="s">
        <v>1046</v>
      </c>
      <c r="U630" s="208" t="s">
        <v>1058</v>
      </c>
      <c r="V630" s="208" t="s">
        <v>1057</v>
      </c>
      <c r="W630" s="208" t="s">
        <v>1054</v>
      </c>
      <c r="Y630" s="97">
        <f>'Data base'!AT51</f>
        <v>21.351062007462573</v>
      </c>
      <c r="Z630" s="171" t="s">
        <v>1046</v>
      </c>
      <c r="AA630" s="208" t="s">
        <v>1058</v>
      </c>
      <c r="AB630" s="208" t="s">
        <v>1057</v>
      </c>
      <c r="AC630" s="208" t="s">
        <v>1054</v>
      </c>
      <c r="AE630" s="97">
        <f>'Data base'!BC51</f>
        <v>0.33843889739663097</v>
      </c>
      <c r="AF630" s="208" t="s">
        <v>640</v>
      </c>
      <c r="AG630" s="208" t="s">
        <v>1058</v>
      </c>
      <c r="AH630" s="208" t="s">
        <v>1057</v>
      </c>
      <c r="AI630" s="171" t="s">
        <v>1054</v>
      </c>
      <c r="AK630" s="97">
        <f>'Data base'!BM51</f>
        <v>1.0110288499761269</v>
      </c>
      <c r="AL630" s="208" t="s">
        <v>640</v>
      </c>
      <c r="AM630" s="171" t="s">
        <v>1059</v>
      </c>
      <c r="AN630" s="208" t="s">
        <v>1057</v>
      </c>
      <c r="AO630" s="208" t="s">
        <v>1054</v>
      </c>
    </row>
    <row r="631" spans="1:49" x14ac:dyDescent="0.3">
      <c r="D631" s="31" t="s">
        <v>433</v>
      </c>
      <c r="E631" s="133" t="s">
        <v>441</v>
      </c>
      <c r="F631" s="139"/>
      <c r="H631" s="127" t="s">
        <v>442</v>
      </c>
      <c r="I631" s="127" t="s">
        <v>443</v>
      </c>
      <c r="J631" s="127" t="s">
        <v>444</v>
      </c>
      <c r="K631" s="127" t="s">
        <v>445</v>
      </c>
      <c r="L631" s="30"/>
      <c r="M631" s="172" t="str">
        <f>'Data base'!T51</f>
        <v>LC</v>
      </c>
      <c r="N631" s="167" t="s">
        <v>442</v>
      </c>
      <c r="O631" s="167" t="s">
        <v>443</v>
      </c>
      <c r="P631" s="167" t="s">
        <v>444</v>
      </c>
      <c r="Q631" s="171" t="s">
        <v>445</v>
      </c>
      <c r="R631" s="30"/>
      <c r="S631" s="127" t="str">
        <f>'Data base'!AC51</f>
        <v>-</v>
      </c>
      <c r="T631" s="127" t="s">
        <v>442</v>
      </c>
      <c r="U631" s="127" t="s">
        <v>443</v>
      </c>
      <c r="V631" s="127" t="s">
        <v>444</v>
      </c>
      <c r="W631" s="138" t="s">
        <v>445</v>
      </c>
      <c r="X631" s="30"/>
      <c r="Y631" s="208">
        <f>'Data base'!AL51</f>
        <v>3</v>
      </c>
      <c r="Z631" s="167" t="s">
        <v>442</v>
      </c>
      <c r="AA631" s="171" t="s">
        <v>443</v>
      </c>
      <c r="AB631" s="167" t="s">
        <v>444</v>
      </c>
      <c r="AC631" s="167" t="s">
        <v>445</v>
      </c>
      <c r="AD631" s="30"/>
      <c r="AE631" s="208" t="str">
        <f>'Data base'!AU51</f>
        <v>2 ( V )</v>
      </c>
      <c r="AF631" s="167" t="s">
        <v>442</v>
      </c>
      <c r="AG631" s="171" t="s">
        <v>443</v>
      </c>
      <c r="AH631" s="167" t="s">
        <v>444</v>
      </c>
      <c r="AI631" s="167" t="s">
        <v>445</v>
      </c>
      <c r="AJ631" s="30"/>
      <c r="AK631" s="208" t="str">
        <f>'Data base'!BD51</f>
        <v>NT</v>
      </c>
      <c r="AL631" s="167" t="s">
        <v>442</v>
      </c>
      <c r="AM631" s="167" t="s">
        <v>443</v>
      </c>
      <c r="AN631" s="171" t="s">
        <v>444</v>
      </c>
      <c r="AO631" s="167" t="s">
        <v>445</v>
      </c>
    </row>
    <row r="632" spans="1:49" x14ac:dyDescent="0.3">
      <c r="D632" s="264" t="s">
        <v>434</v>
      </c>
      <c r="E632" s="30" t="s">
        <v>384</v>
      </c>
      <c r="F632" s="139"/>
      <c r="H632" s="127" t="s">
        <v>389</v>
      </c>
      <c r="I632" s="127" t="s">
        <v>404</v>
      </c>
      <c r="J632" s="127" t="s">
        <v>287</v>
      </c>
      <c r="K632" s="127" t="s">
        <v>318</v>
      </c>
      <c r="L632" s="30"/>
      <c r="M632" s="218" t="str">
        <f>'Data base'!Y51</f>
        <v>+ (20 - 50)</v>
      </c>
      <c r="N632" s="167" t="s">
        <v>389</v>
      </c>
      <c r="O632" s="167" t="s">
        <v>404</v>
      </c>
      <c r="P632" s="167" t="s">
        <v>287</v>
      </c>
      <c r="Q632" s="171" t="s">
        <v>318</v>
      </c>
      <c r="R632" s="30"/>
      <c r="S632" s="127" t="str">
        <f>'Data base'!AH51</f>
        <v xml:space="preserve"> + (9 - 394)</v>
      </c>
      <c r="T632" s="127" t="s">
        <v>389</v>
      </c>
      <c r="U632" s="127" t="s">
        <v>404</v>
      </c>
      <c r="V632" s="127" t="s">
        <v>287</v>
      </c>
      <c r="W632" s="171" t="s">
        <v>318</v>
      </c>
      <c r="X632" s="30"/>
      <c r="Y632" s="99" t="str">
        <f>'Data base'!AQ51</f>
        <v xml:space="preserve"> + (1 - 1,787)</v>
      </c>
      <c r="Z632" s="167" t="s">
        <v>389</v>
      </c>
      <c r="AA632" s="167" t="s">
        <v>404</v>
      </c>
      <c r="AB632" s="167" t="s">
        <v>287</v>
      </c>
      <c r="AC632" s="171" t="s">
        <v>318</v>
      </c>
      <c r="AD632" s="30"/>
      <c r="AE632" s="208">
        <f>'Data base'!AZ51</f>
        <v>0</v>
      </c>
      <c r="AF632" s="167" t="s">
        <v>389</v>
      </c>
      <c r="AG632" s="167" t="s">
        <v>404</v>
      </c>
      <c r="AH632" s="171" t="s">
        <v>287</v>
      </c>
      <c r="AI632" s="167" t="s">
        <v>318</v>
      </c>
      <c r="AJ632" s="30"/>
      <c r="AK632" s="99" t="str">
        <f>'Data base'!BJ51</f>
        <v xml:space="preserve"> - (10 - 40)</v>
      </c>
      <c r="AL632" s="171" t="s">
        <v>389</v>
      </c>
      <c r="AM632" s="167" t="s">
        <v>404</v>
      </c>
      <c r="AN632" s="167" t="s">
        <v>287</v>
      </c>
      <c r="AO632" s="167" t="s">
        <v>318</v>
      </c>
    </row>
    <row r="633" spans="1:49" x14ac:dyDescent="0.3">
      <c r="D633" s="264"/>
      <c r="E633" s="30" t="s">
        <v>383</v>
      </c>
      <c r="F633" s="139"/>
      <c r="H633" s="134"/>
      <c r="I633" s="127" t="s">
        <v>389</v>
      </c>
      <c r="J633" s="127" t="s">
        <v>287</v>
      </c>
      <c r="K633" s="127" t="s">
        <v>318</v>
      </c>
      <c r="L633" s="30"/>
      <c r="M633" s="218">
        <f>'Data base'!X51</f>
        <v>0</v>
      </c>
      <c r="N633" s="169"/>
      <c r="O633" s="167" t="s">
        <v>389</v>
      </c>
      <c r="P633" s="171" t="s">
        <v>287</v>
      </c>
      <c r="Q633" s="167" t="s">
        <v>318</v>
      </c>
      <c r="R633" s="30"/>
      <c r="S633" s="127">
        <f>'Data base'!AG51</f>
        <v>0</v>
      </c>
      <c r="T633" s="134"/>
      <c r="U633" s="127" t="s">
        <v>389</v>
      </c>
      <c r="V633" s="171" t="s">
        <v>287</v>
      </c>
      <c r="W633" s="127" t="s">
        <v>318</v>
      </c>
      <c r="X633" s="30"/>
      <c r="Y633" s="99" t="str">
        <f>'Data base'!AP51</f>
        <v xml:space="preserve">x </v>
      </c>
      <c r="Z633" s="169"/>
      <c r="AA633" s="167" t="s">
        <v>389</v>
      </c>
      <c r="AB633" s="167" t="s">
        <v>287</v>
      </c>
      <c r="AC633" s="167" t="s">
        <v>318</v>
      </c>
      <c r="AD633" s="30"/>
      <c r="AE633" s="208">
        <f>'Data base'!AY51</f>
        <v>0</v>
      </c>
      <c r="AF633" s="169"/>
      <c r="AG633" s="167" t="s">
        <v>389</v>
      </c>
      <c r="AH633" s="171" t="s">
        <v>287</v>
      </c>
      <c r="AI633" s="167" t="s">
        <v>318</v>
      </c>
      <c r="AJ633" s="30"/>
      <c r="AK633" s="99" t="str">
        <f>'Data base'!BI51</f>
        <v xml:space="preserve"> - (4 - 56)</v>
      </c>
      <c r="AL633" s="169"/>
      <c r="AM633" s="171" t="s">
        <v>389</v>
      </c>
      <c r="AN633" s="167" t="s">
        <v>287</v>
      </c>
      <c r="AO633" s="167" t="s">
        <v>318</v>
      </c>
    </row>
    <row r="634" spans="1:49" x14ac:dyDescent="0.3">
      <c r="D634" s="30" t="s">
        <v>436</v>
      </c>
      <c r="E634" s="30"/>
      <c r="F634" s="139"/>
      <c r="H634" s="127" t="s">
        <v>448</v>
      </c>
      <c r="I634" s="127" t="s">
        <v>449</v>
      </c>
      <c r="J634" s="127" t="s">
        <v>450</v>
      </c>
      <c r="K634" s="127" t="s">
        <v>493</v>
      </c>
      <c r="L634" s="30"/>
      <c r="M634" s="217">
        <f>'Data base'!W51</f>
        <v>1.3333333333333334E-2</v>
      </c>
      <c r="N634" s="167" t="s">
        <v>448</v>
      </c>
      <c r="O634" s="167" t="s">
        <v>449</v>
      </c>
      <c r="P634" s="171" t="s">
        <v>491</v>
      </c>
      <c r="Q634" s="167" t="s">
        <v>493</v>
      </c>
      <c r="R634" s="30"/>
      <c r="S634" s="96">
        <f>'Data base'!AF51</f>
        <v>1.7647058823529412E-2</v>
      </c>
      <c r="T634" s="127" t="s">
        <v>448</v>
      </c>
      <c r="U634" s="127" t="s">
        <v>449</v>
      </c>
      <c r="V634" s="171" t="s">
        <v>1050</v>
      </c>
      <c r="W634" s="127" t="s">
        <v>493</v>
      </c>
      <c r="X634" s="30"/>
      <c r="Y634" s="96">
        <f>'Data base'!AO51</f>
        <v>1.935483870967742E-2</v>
      </c>
      <c r="Z634" s="167" t="s">
        <v>448</v>
      </c>
      <c r="AA634" s="171" t="s">
        <v>489</v>
      </c>
      <c r="AB634" s="167" t="s">
        <v>450</v>
      </c>
      <c r="AC634" s="167" t="s">
        <v>493</v>
      </c>
      <c r="AD634" s="30"/>
      <c r="AE634" s="96">
        <f>'Data base'!AX51</f>
        <v>0.2</v>
      </c>
      <c r="AF634" s="167" t="s">
        <v>448</v>
      </c>
      <c r="AG634" s="171" t="s">
        <v>1049</v>
      </c>
      <c r="AH634" s="167" t="s">
        <v>450</v>
      </c>
      <c r="AI634" s="167" t="s">
        <v>493</v>
      </c>
      <c r="AJ634" s="30"/>
      <c r="AK634" s="96">
        <f>'Data base'!BH51</f>
        <v>6.4516129032258063E-2</v>
      </c>
      <c r="AL634" s="167" t="s">
        <v>448</v>
      </c>
      <c r="AM634" s="167" t="s">
        <v>449</v>
      </c>
      <c r="AN634" s="171" t="s">
        <v>1050</v>
      </c>
      <c r="AO634" s="167" t="s">
        <v>493</v>
      </c>
    </row>
    <row r="635" spans="1:49" x14ac:dyDescent="0.3">
      <c r="D635" s="30" t="s">
        <v>437</v>
      </c>
      <c r="E635" s="30"/>
      <c r="F635" s="140" t="str">
        <f>'Data base'!E51</f>
        <v>&lt;3.3</v>
      </c>
      <c r="G635" s="127" t="str">
        <f>$F635</f>
        <v>&lt;3.3</v>
      </c>
      <c r="H635" s="127" t="s">
        <v>451</v>
      </c>
      <c r="I635" s="127" t="s">
        <v>452</v>
      </c>
      <c r="J635" s="135" t="s">
        <v>453</v>
      </c>
      <c r="K635" s="171" t="s">
        <v>370</v>
      </c>
      <c r="L635" s="30"/>
      <c r="M635" s="172" t="str">
        <f>$F635</f>
        <v>&lt;3.3</v>
      </c>
      <c r="N635" s="167" t="s">
        <v>451</v>
      </c>
      <c r="O635" s="167" t="s">
        <v>452</v>
      </c>
      <c r="P635" s="170" t="s">
        <v>453</v>
      </c>
      <c r="Q635" s="171" t="s">
        <v>370</v>
      </c>
      <c r="R635" s="30"/>
      <c r="S635" s="127" t="str">
        <f>$F635</f>
        <v>&lt;3.3</v>
      </c>
      <c r="T635" s="127" t="s">
        <v>451</v>
      </c>
      <c r="U635" s="127" t="s">
        <v>452</v>
      </c>
      <c r="V635" s="135" t="s">
        <v>453</v>
      </c>
      <c r="W635" s="138" t="s">
        <v>370</v>
      </c>
      <c r="X635" s="30"/>
      <c r="Y635" s="208" t="str">
        <f>$F635</f>
        <v>&lt;3.3</v>
      </c>
      <c r="Z635" s="167" t="s">
        <v>451</v>
      </c>
      <c r="AA635" s="167" t="s">
        <v>452</v>
      </c>
      <c r="AB635" s="170" t="s">
        <v>453</v>
      </c>
      <c r="AC635" s="171" t="s">
        <v>370</v>
      </c>
      <c r="AD635" s="30"/>
      <c r="AE635" s="208" t="str">
        <f>$F635</f>
        <v>&lt;3.3</v>
      </c>
      <c r="AF635" s="167" t="s">
        <v>451</v>
      </c>
      <c r="AG635" s="167" t="s">
        <v>452</v>
      </c>
      <c r="AH635" s="170" t="s">
        <v>453</v>
      </c>
      <c r="AI635" s="171" t="s">
        <v>370</v>
      </c>
      <c r="AJ635" s="30"/>
      <c r="AK635" s="208" t="str">
        <f>$F635</f>
        <v>&lt;3.3</v>
      </c>
      <c r="AL635" s="167" t="s">
        <v>451</v>
      </c>
      <c r="AM635" s="167" t="s">
        <v>452</v>
      </c>
      <c r="AN635" s="170" t="s">
        <v>453</v>
      </c>
      <c r="AO635" s="171" t="s">
        <v>370</v>
      </c>
    </row>
    <row r="636" spans="1:49" x14ac:dyDescent="0.3">
      <c r="D636" s="30" t="s">
        <v>561</v>
      </c>
      <c r="E636" s="30"/>
      <c r="F636" s="139"/>
      <c r="H636" s="127"/>
      <c r="I636" s="127"/>
      <c r="J636" s="135"/>
      <c r="K636" s="127"/>
      <c r="L636" s="30"/>
      <c r="M636" s="299">
        <f>'Data base'!U51</f>
        <v>3000</v>
      </c>
      <c r="N636" s="299"/>
      <c r="O636" s="299"/>
      <c r="P636" s="365"/>
      <c r="Q636" s="299"/>
      <c r="R636" s="300"/>
      <c r="S636" s="299">
        <f>'Data base'!AD51</f>
        <v>17000</v>
      </c>
      <c r="T636" s="299"/>
      <c r="U636" s="299"/>
      <c r="V636" s="365"/>
      <c r="W636" s="299"/>
      <c r="X636" s="300"/>
      <c r="Y636" s="299">
        <f>'Data base'!AM51</f>
        <v>3100</v>
      </c>
      <c r="Z636" s="300"/>
      <c r="AA636" s="300"/>
      <c r="AB636" s="300"/>
      <c r="AC636" s="300"/>
      <c r="AD636" s="300"/>
      <c r="AE636" s="299">
        <f>'Data base'!AV51</f>
        <v>300</v>
      </c>
      <c r="AF636" s="300"/>
      <c r="AG636" s="300"/>
      <c r="AH636" s="300"/>
      <c r="AI636" s="300"/>
      <c r="AJ636" s="300"/>
      <c r="AK636" s="299">
        <f>'Data base'!BF51</f>
        <v>6200</v>
      </c>
      <c r="AL636" s="300"/>
      <c r="AM636" s="300"/>
      <c r="AN636" s="300"/>
      <c r="AO636" s="300"/>
      <c r="AP636" s="300"/>
      <c r="AQ636" s="300"/>
      <c r="AR636" s="300"/>
      <c r="AS636" s="300"/>
      <c r="AT636" s="300"/>
      <c r="AU636" s="300"/>
      <c r="AV636" s="300"/>
      <c r="AW636" s="300"/>
    </row>
    <row r="637" spans="1:49" x14ac:dyDescent="0.3">
      <c r="D637" s="30" t="s">
        <v>1039</v>
      </c>
      <c r="E637" s="30"/>
      <c r="F637" s="139"/>
      <c r="H637" s="30"/>
      <c r="I637" s="30"/>
      <c r="J637" s="30"/>
      <c r="K637" s="30"/>
      <c r="L637" s="30"/>
      <c r="M637" s="172">
        <f>Protection!F51</f>
        <v>0</v>
      </c>
      <c r="N637" s="30"/>
      <c r="O637" s="30"/>
      <c r="P637" s="30"/>
      <c r="Q637" s="30"/>
      <c r="R637" s="30"/>
      <c r="S637" s="225">
        <f>Protection!G51</f>
        <v>0</v>
      </c>
      <c r="T637" s="30"/>
      <c r="U637" s="30"/>
      <c r="V637" s="30"/>
      <c r="W637" s="30"/>
      <c r="X637" s="30"/>
      <c r="Y637" s="229" t="str">
        <f>Protection!H51</f>
        <v>All year (if micro-res.)</v>
      </c>
      <c r="Z637" s="30"/>
      <c r="AA637" s="30"/>
      <c r="AB637" s="30"/>
      <c r="AC637" s="30"/>
      <c r="AD637" s="30"/>
      <c r="AE637" s="208">
        <f>Protection!I51</f>
        <v>0</v>
      </c>
      <c r="AF637" s="30"/>
      <c r="AG637" s="30"/>
      <c r="AH637" s="30"/>
      <c r="AI637" s="30"/>
      <c r="AJ637" s="30"/>
      <c r="AK637" s="208">
        <f>Protection!J51</f>
        <v>0</v>
      </c>
      <c r="AL637" s="30"/>
      <c r="AM637" s="30"/>
      <c r="AN637" s="30"/>
      <c r="AO637" s="30"/>
    </row>
    <row r="638" spans="1:49" x14ac:dyDescent="0.3">
      <c r="D638" s="30" t="s">
        <v>1038</v>
      </c>
      <c r="E638" s="30"/>
      <c r="F638" s="139"/>
      <c r="H638" s="30"/>
      <c r="I638" s="30"/>
      <c r="J638" s="30"/>
      <c r="K638" s="30"/>
      <c r="L638" s="30"/>
      <c r="M638" s="172">
        <f>Protection!L51</f>
        <v>0</v>
      </c>
      <c r="N638" s="30"/>
      <c r="O638" s="30"/>
      <c r="P638" s="30"/>
      <c r="Q638" s="30"/>
      <c r="R638" s="30"/>
      <c r="S638" s="30" t="str">
        <f>Protection!M51</f>
        <v>none</v>
      </c>
      <c r="T638" s="30"/>
      <c r="U638" s="30"/>
      <c r="V638" s="30"/>
      <c r="W638" s="30"/>
      <c r="X638" s="30"/>
      <c r="Y638" s="229" t="str">
        <f>Protection!N51</f>
        <v>Microreserve</v>
      </c>
      <c r="Z638" s="30"/>
      <c r="AA638" s="30"/>
      <c r="AB638" s="30"/>
      <c r="AC638" s="30"/>
      <c r="AD638" s="30"/>
      <c r="AE638" s="208">
        <f>Protection!O51</f>
        <v>0</v>
      </c>
      <c r="AF638" s="30"/>
      <c r="AG638" s="30"/>
      <c r="AH638" s="30"/>
      <c r="AI638" s="30"/>
      <c r="AJ638" s="30"/>
      <c r="AK638" s="225" t="str">
        <f>Protection!P51</f>
        <v>Territory</v>
      </c>
      <c r="AL638" s="30"/>
      <c r="AM638" s="30"/>
      <c r="AN638" s="30"/>
      <c r="AO638" s="30"/>
    </row>
    <row r="640" spans="1:49" x14ac:dyDescent="0.3">
      <c r="A640" s="194">
        <v>52</v>
      </c>
      <c r="B640" s="39" t="str">
        <f>'Data base'!C52</f>
        <v>Lullula arborea</v>
      </c>
      <c r="C640" s="29" t="str">
        <f>'Data base'!D52</f>
        <v>Wood Lark</v>
      </c>
      <c r="D640" s="65" t="s">
        <v>438</v>
      </c>
      <c r="E640" s="65"/>
      <c r="F640" s="131"/>
      <c r="H640" s="131" t="s">
        <v>439</v>
      </c>
      <c r="I640" s="131" t="s">
        <v>381</v>
      </c>
      <c r="J640" s="131" t="s">
        <v>861</v>
      </c>
      <c r="K640" s="131" t="s">
        <v>860</v>
      </c>
      <c r="L640" s="30"/>
      <c r="N640" s="131" t="s">
        <v>439</v>
      </c>
      <c r="O640" s="131" t="s">
        <v>381</v>
      </c>
      <c r="P640" s="131" t="s">
        <v>861</v>
      </c>
      <c r="Q640" s="131" t="s">
        <v>860</v>
      </c>
      <c r="R640" s="30"/>
      <c r="S640" s="30"/>
      <c r="T640" s="131" t="s">
        <v>439</v>
      </c>
      <c r="U640" s="131" t="s">
        <v>381</v>
      </c>
      <c r="V640" s="131" t="s">
        <v>861</v>
      </c>
      <c r="W640" s="131" t="s">
        <v>860</v>
      </c>
      <c r="X640" s="30"/>
      <c r="Y640" s="30"/>
      <c r="Z640" s="131" t="s">
        <v>439</v>
      </c>
      <c r="AA640" s="131" t="s">
        <v>381</v>
      </c>
      <c r="AB640" s="131" t="s">
        <v>861</v>
      </c>
      <c r="AC640" s="131" t="s">
        <v>860</v>
      </c>
      <c r="AD640" s="30"/>
      <c r="AE640" s="30"/>
      <c r="AF640" s="131" t="s">
        <v>439</v>
      </c>
      <c r="AG640" s="131" t="s">
        <v>381</v>
      </c>
      <c r="AH640" s="131" t="s">
        <v>861</v>
      </c>
      <c r="AI640" s="131" t="s">
        <v>860</v>
      </c>
      <c r="AJ640" s="30"/>
      <c r="AK640" s="30"/>
      <c r="AL640" s="131" t="s">
        <v>439</v>
      </c>
      <c r="AM640" s="131" t="s">
        <v>381</v>
      </c>
      <c r="AN640" s="131" t="s">
        <v>861</v>
      </c>
      <c r="AO640" s="131" t="s">
        <v>860</v>
      </c>
    </row>
    <row r="641" spans="1:44" x14ac:dyDescent="0.3">
      <c r="D641" s="130" t="s">
        <v>432</v>
      </c>
      <c r="E641" s="130"/>
      <c r="F641" s="141">
        <f>'Data base'!G52</f>
        <v>2</v>
      </c>
      <c r="G641" s="127">
        <f>$F641</f>
        <v>2</v>
      </c>
      <c r="H641" s="132">
        <v>1</v>
      </c>
      <c r="I641" s="142">
        <v>2</v>
      </c>
      <c r="J641" s="132">
        <v>3</v>
      </c>
      <c r="K641" s="132" t="s">
        <v>440</v>
      </c>
      <c r="L641" s="30"/>
      <c r="M641" s="140">
        <f>$F641</f>
        <v>2</v>
      </c>
      <c r="N641" s="132">
        <v>1</v>
      </c>
      <c r="O641" s="173">
        <v>2</v>
      </c>
      <c r="P641" s="132">
        <v>3</v>
      </c>
      <c r="Q641" s="132" t="s">
        <v>440</v>
      </c>
      <c r="R641" s="30"/>
      <c r="S641" s="127">
        <f>$F641</f>
        <v>2</v>
      </c>
      <c r="T641" s="132">
        <v>1</v>
      </c>
      <c r="U641" s="142">
        <v>2</v>
      </c>
      <c r="V641" s="132">
        <v>3</v>
      </c>
      <c r="W641" s="132" t="s">
        <v>440</v>
      </c>
      <c r="X641" s="30"/>
      <c r="Y641" s="172">
        <f>$F641</f>
        <v>2</v>
      </c>
      <c r="Z641" s="168">
        <v>1</v>
      </c>
      <c r="AA641" s="173">
        <v>2</v>
      </c>
      <c r="AB641" s="168">
        <v>3</v>
      </c>
      <c r="AC641" s="168" t="s">
        <v>440</v>
      </c>
      <c r="AD641" s="30"/>
      <c r="AE641" s="172">
        <f>$F641</f>
        <v>2</v>
      </c>
      <c r="AF641" s="168">
        <v>1</v>
      </c>
      <c r="AG641" s="173">
        <v>2</v>
      </c>
      <c r="AH641" s="168">
        <v>3</v>
      </c>
      <c r="AI641" s="168" t="s">
        <v>440</v>
      </c>
      <c r="AJ641" s="30"/>
      <c r="AK641" s="172">
        <f>$F641</f>
        <v>2</v>
      </c>
      <c r="AL641" s="168">
        <v>1</v>
      </c>
      <c r="AM641" s="173">
        <v>2</v>
      </c>
      <c r="AN641" s="168">
        <v>3</v>
      </c>
      <c r="AO641" s="168" t="s">
        <v>440</v>
      </c>
    </row>
    <row r="642" spans="1:44" x14ac:dyDescent="0.3">
      <c r="D642" s="31" t="s">
        <v>435</v>
      </c>
      <c r="E642" s="30"/>
      <c r="F642" s="140" t="str">
        <f>'Data base'!J52</f>
        <v>x</v>
      </c>
      <c r="G642" s="127" t="str">
        <f>$F642</f>
        <v>x</v>
      </c>
      <c r="H642" s="127" t="s">
        <v>389</v>
      </c>
      <c r="I642" s="127" t="s">
        <v>404</v>
      </c>
      <c r="J642" s="138" t="s">
        <v>446</v>
      </c>
      <c r="K642" s="127" t="s">
        <v>447</v>
      </c>
      <c r="L642" s="30"/>
      <c r="M642" s="140" t="str">
        <f>$F642</f>
        <v>x</v>
      </c>
      <c r="N642" s="127" t="s">
        <v>389</v>
      </c>
      <c r="O642" s="127" t="s">
        <v>404</v>
      </c>
      <c r="P642" s="171" t="s">
        <v>446</v>
      </c>
      <c r="Q642" s="127" t="s">
        <v>447</v>
      </c>
      <c r="R642" s="30"/>
      <c r="S642" s="127" t="str">
        <f>$F642</f>
        <v>x</v>
      </c>
      <c r="T642" s="127" t="s">
        <v>389</v>
      </c>
      <c r="U642" s="127" t="s">
        <v>404</v>
      </c>
      <c r="V642" s="171" t="s">
        <v>446</v>
      </c>
      <c r="W642" s="127" t="s">
        <v>447</v>
      </c>
      <c r="X642" s="30"/>
      <c r="Y642" s="172" t="str">
        <f>$F642</f>
        <v>x</v>
      </c>
      <c r="Z642" s="167" t="s">
        <v>389</v>
      </c>
      <c r="AA642" s="167" t="s">
        <v>404</v>
      </c>
      <c r="AB642" s="171" t="s">
        <v>446</v>
      </c>
      <c r="AC642" s="167" t="s">
        <v>447</v>
      </c>
      <c r="AD642" s="30"/>
      <c r="AE642" s="172" t="str">
        <f>$F642</f>
        <v>x</v>
      </c>
      <c r="AF642" s="167" t="s">
        <v>389</v>
      </c>
      <c r="AG642" s="167" t="s">
        <v>404</v>
      </c>
      <c r="AH642" s="171" t="s">
        <v>446</v>
      </c>
      <c r="AI642" s="167" t="s">
        <v>447</v>
      </c>
      <c r="AJ642" s="30"/>
      <c r="AK642" s="172" t="str">
        <f>$F642</f>
        <v>x</v>
      </c>
      <c r="AL642" s="167" t="s">
        <v>389</v>
      </c>
      <c r="AM642" s="167" t="s">
        <v>404</v>
      </c>
      <c r="AN642" s="171" t="s">
        <v>446</v>
      </c>
      <c r="AO642" s="167" t="s">
        <v>447</v>
      </c>
    </row>
    <row r="643" spans="1:44" s="194" customFormat="1" x14ac:dyDescent="0.3">
      <c r="B643" s="3"/>
      <c r="D643" s="31" t="s">
        <v>601</v>
      </c>
      <c r="F643" s="139"/>
      <c r="G643" s="97">
        <f>'Data base'!S52</f>
        <v>1.0388002970251078E-2</v>
      </c>
      <c r="H643" s="208" t="s">
        <v>640</v>
      </c>
      <c r="I643" s="208" t="s">
        <v>1058</v>
      </c>
      <c r="J643" s="208" t="s">
        <v>1057</v>
      </c>
      <c r="K643" s="171" t="s">
        <v>1054</v>
      </c>
      <c r="M643" s="97">
        <f>'Data base'!AB52</f>
        <v>0.58636402228707873</v>
      </c>
      <c r="N643" s="208" t="s">
        <v>640</v>
      </c>
      <c r="O643" s="208" t="s">
        <v>1058</v>
      </c>
      <c r="P643" s="171" t="s">
        <v>1055</v>
      </c>
      <c r="Q643" s="208" t="s">
        <v>1054</v>
      </c>
      <c r="S643" s="97">
        <f>'Data base'!AK52</f>
        <v>2.6142702095254999E-2</v>
      </c>
      <c r="T643" s="208" t="s">
        <v>640</v>
      </c>
      <c r="U643" s="208" t="s">
        <v>1058</v>
      </c>
      <c r="V643" s="208" t="s">
        <v>1057</v>
      </c>
      <c r="W643" s="171" t="s">
        <v>1054</v>
      </c>
      <c r="Y643" s="97">
        <f>'Data base'!AT52</f>
        <v>1.5739564941398692</v>
      </c>
      <c r="Z643" s="208" t="s">
        <v>640</v>
      </c>
      <c r="AA643" s="171" t="s">
        <v>1059</v>
      </c>
      <c r="AB643" s="208" t="s">
        <v>1057</v>
      </c>
      <c r="AC643" s="208" t="s">
        <v>1054</v>
      </c>
      <c r="AE643" s="97">
        <f>'Data base'!BC52</f>
        <v>0.4061266768759571</v>
      </c>
      <c r="AF643" s="208" t="s">
        <v>640</v>
      </c>
      <c r="AG643" s="208" t="s">
        <v>1058</v>
      </c>
      <c r="AH643" s="258" t="s">
        <v>1056</v>
      </c>
      <c r="AI643" s="171" t="s">
        <v>1054</v>
      </c>
      <c r="AK643" s="97">
        <f>'Data base'!BM52</f>
        <v>5.8894884464628747E-2</v>
      </c>
      <c r="AL643" s="208" t="s">
        <v>640</v>
      </c>
      <c r="AM643" s="208" t="s">
        <v>1058</v>
      </c>
      <c r="AN643" s="208" t="s">
        <v>1057</v>
      </c>
      <c r="AO643" s="171" t="s">
        <v>1054</v>
      </c>
    </row>
    <row r="644" spans="1:44" x14ac:dyDescent="0.3">
      <c r="D644" s="31" t="s">
        <v>433</v>
      </c>
      <c r="E644" s="133" t="s">
        <v>441</v>
      </c>
      <c r="F644" s="139"/>
      <c r="G644" s="127" t="str">
        <f>'Data base'!K52</f>
        <v>NT</v>
      </c>
      <c r="H644" s="127" t="s">
        <v>442</v>
      </c>
      <c r="I644" s="127" t="s">
        <v>443</v>
      </c>
      <c r="J644" s="138" t="s">
        <v>444</v>
      </c>
      <c r="K644" s="127" t="s">
        <v>445</v>
      </c>
      <c r="L644" s="30"/>
      <c r="M644" s="172" t="str">
        <f>'Data base'!T52</f>
        <v>LC</v>
      </c>
      <c r="N644" s="127" t="s">
        <v>442</v>
      </c>
      <c r="O644" s="127" t="s">
        <v>443</v>
      </c>
      <c r="P644" s="127" t="s">
        <v>444</v>
      </c>
      <c r="Q644" s="171" t="s">
        <v>445</v>
      </c>
      <c r="R644" s="30"/>
      <c r="S644" s="127" t="str">
        <f>'Data base'!AC52</f>
        <v>VU</v>
      </c>
      <c r="T644" s="127" t="s">
        <v>442</v>
      </c>
      <c r="U644" s="138" t="s">
        <v>443</v>
      </c>
      <c r="V644" s="127" t="s">
        <v>444</v>
      </c>
      <c r="W644" s="127" t="s">
        <v>445</v>
      </c>
      <c r="X644" s="30"/>
      <c r="Y644" s="208" t="str">
        <f>'Data base'!AL52</f>
        <v>-</v>
      </c>
      <c r="Z644" s="167" t="s">
        <v>442</v>
      </c>
      <c r="AA644" s="167" t="s">
        <v>443</v>
      </c>
      <c r="AB644" s="167" t="s">
        <v>444</v>
      </c>
      <c r="AC644" s="171" t="s">
        <v>445</v>
      </c>
      <c r="AD644" s="30"/>
      <c r="AE644" s="208" t="str">
        <f>'Data base'!AU52</f>
        <v>-</v>
      </c>
      <c r="AF644" s="167" t="s">
        <v>442</v>
      </c>
      <c r="AG644" s="167" t="s">
        <v>443</v>
      </c>
      <c r="AH644" s="167" t="s">
        <v>444</v>
      </c>
      <c r="AI644" s="171" t="s">
        <v>445</v>
      </c>
      <c r="AJ644" s="30"/>
      <c r="AK644" s="208" t="str">
        <f>'Data base'!BD52</f>
        <v>-</v>
      </c>
      <c r="AL644" s="167" t="s">
        <v>442</v>
      </c>
      <c r="AM644" s="167" t="s">
        <v>443</v>
      </c>
      <c r="AN644" s="167" t="s">
        <v>444</v>
      </c>
      <c r="AO644" s="171" t="s">
        <v>445</v>
      </c>
    </row>
    <row r="645" spans="1:44" x14ac:dyDescent="0.3">
      <c r="D645" s="264" t="s">
        <v>434</v>
      </c>
      <c r="E645" s="30" t="s">
        <v>384</v>
      </c>
      <c r="F645" s="139"/>
      <c r="G645" s="99">
        <f>'Data base'!P52</f>
        <v>0</v>
      </c>
      <c r="H645" s="127" t="s">
        <v>389</v>
      </c>
      <c r="I645" s="127" t="s">
        <v>404</v>
      </c>
      <c r="J645" s="138" t="s">
        <v>287</v>
      </c>
      <c r="K645" s="127" t="s">
        <v>318</v>
      </c>
      <c r="L645" s="30"/>
      <c r="M645" s="218">
        <f>'Data base'!Y52</f>
        <v>0</v>
      </c>
      <c r="N645" s="127" t="s">
        <v>389</v>
      </c>
      <c r="O645" s="127" t="s">
        <v>404</v>
      </c>
      <c r="P645" s="171" t="s">
        <v>287</v>
      </c>
      <c r="Q645" s="127" t="s">
        <v>318</v>
      </c>
      <c r="R645" s="30"/>
      <c r="S645" s="128" t="str">
        <f>'Data base'!AH52</f>
        <v xml:space="preserve"> + (685 - 1,430)</v>
      </c>
      <c r="T645" s="127" t="s">
        <v>389</v>
      </c>
      <c r="U645" s="127" t="s">
        <v>404</v>
      </c>
      <c r="V645" s="127" t="s">
        <v>287</v>
      </c>
      <c r="W645" s="171" t="s">
        <v>318</v>
      </c>
      <c r="X645" s="30"/>
      <c r="Y645" s="221" t="str">
        <f>'Data base'!AQ52</f>
        <v xml:space="preserve"> + (169 - 5,297)</v>
      </c>
      <c r="Z645" s="167" t="s">
        <v>389</v>
      </c>
      <c r="AA645" s="167" t="s">
        <v>404</v>
      </c>
      <c r="AB645" s="167" t="s">
        <v>287</v>
      </c>
      <c r="AC645" s="171" t="s">
        <v>318</v>
      </c>
      <c r="AD645" s="30"/>
      <c r="AE645" s="208">
        <f>'Data base'!AZ52</f>
        <v>0</v>
      </c>
      <c r="AF645" s="167" t="s">
        <v>389</v>
      </c>
      <c r="AG645" s="167" t="s">
        <v>404</v>
      </c>
      <c r="AH645" s="171" t="s">
        <v>287</v>
      </c>
      <c r="AI645" s="167" t="s">
        <v>318</v>
      </c>
      <c r="AJ645" s="30"/>
      <c r="AK645" s="221" t="str">
        <f>'Data base'!BJ52</f>
        <v xml:space="preserve"> + (100 - 300)</v>
      </c>
      <c r="AL645" s="167" t="s">
        <v>389</v>
      </c>
      <c r="AM645" s="167" t="s">
        <v>404</v>
      </c>
      <c r="AN645" s="167" t="s">
        <v>287</v>
      </c>
      <c r="AO645" s="171" t="s">
        <v>318</v>
      </c>
    </row>
    <row r="646" spans="1:44" x14ac:dyDescent="0.3">
      <c r="D646" s="264"/>
      <c r="E646" s="30" t="s">
        <v>383</v>
      </c>
      <c r="F646" s="139"/>
      <c r="G646" s="99">
        <f>'Data base'!O52</f>
        <v>0</v>
      </c>
      <c r="H646" s="134"/>
      <c r="I646" s="127" t="s">
        <v>389</v>
      </c>
      <c r="J646" s="138" t="s">
        <v>287</v>
      </c>
      <c r="K646" s="127" t="s">
        <v>318</v>
      </c>
      <c r="L646" s="30"/>
      <c r="M646" s="218">
        <f>'Data base'!X52</f>
        <v>0</v>
      </c>
      <c r="N646" s="134"/>
      <c r="O646" s="127" t="s">
        <v>389</v>
      </c>
      <c r="P646" s="171" t="s">
        <v>287</v>
      </c>
      <c r="Q646" s="127" t="s">
        <v>318</v>
      </c>
      <c r="R646" s="30"/>
      <c r="S646" s="128" t="str">
        <f>'Data base'!AG52</f>
        <v>+ (58 - 149)</v>
      </c>
      <c r="T646" s="134"/>
      <c r="U646" s="127" t="s">
        <v>389</v>
      </c>
      <c r="V646" s="127" t="s">
        <v>287</v>
      </c>
      <c r="W646" s="171" t="s">
        <v>318</v>
      </c>
      <c r="X646" s="30"/>
      <c r="Y646" s="99">
        <f>'Data base'!AP52</f>
        <v>0</v>
      </c>
      <c r="Z646" s="169"/>
      <c r="AA646" s="167" t="s">
        <v>389</v>
      </c>
      <c r="AB646" s="171" t="s">
        <v>287</v>
      </c>
      <c r="AC646" s="167" t="s">
        <v>318</v>
      </c>
      <c r="AD646" s="30"/>
      <c r="AE646" s="208">
        <f>'Data base'!AY52</f>
        <v>0</v>
      </c>
      <c r="AF646" s="169"/>
      <c r="AG646" s="167" t="s">
        <v>389</v>
      </c>
      <c r="AH646" s="171" t="s">
        <v>287</v>
      </c>
      <c r="AI646" s="167" t="s">
        <v>318</v>
      </c>
      <c r="AJ646" s="30"/>
      <c r="AK646" s="99">
        <f>'Data base'!BI52</f>
        <v>0</v>
      </c>
      <c r="AL646" s="169"/>
      <c r="AM646" s="167" t="s">
        <v>389</v>
      </c>
      <c r="AN646" s="171" t="s">
        <v>287</v>
      </c>
      <c r="AO646" s="167" t="s">
        <v>318</v>
      </c>
    </row>
    <row r="647" spans="1:44" x14ac:dyDescent="0.3">
      <c r="D647" s="30" t="s">
        <v>436</v>
      </c>
      <c r="E647" s="30"/>
      <c r="F647" s="139"/>
      <c r="G647" s="97">
        <f>'Data base'!N52</f>
        <v>0.13333333333333333</v>
      </c>
      <c r="H647" s="127" t="s">
        <v>448</v>
      </c>
      <c r="I647" s="171" t="s">
        <v>1049</v>
      </c>
      <c r="J647" s="127" t="s">
        <v>450</v>
      </c>
      <c r="K647" s="127" t="s">
        <v>493</v>
      </c>
      <c r="L647" s="30"/>
      <c r="M647" s="217">
        <f>'Data base'!W52</f>
        <v>4.0000000000000001E-3</v>
      </c>
      <c r="N647" s="127" t="s">
        <v>448</v>
      </c>
      <c r="O647" s="127" t="s">
        <v>449</v>
      </c>
      <c r="P647" s="127" t="s">
        <v>450</v>
      </c>
      <c r="Q647" s="171" t="s">
        <v>493</v>
      </c>
      <c r="R647" s="30"/>
      <c r="S647" s="127">
        <f>'Data base'!AF52</f>
        <v>7.4999999999999997E-2</v>
      </c>
      <c r="T647" s="127" t="s">
        <v>448</v>
      </c>
      <c r="U647" s="127" t="s">
        <v>449</v>
      </c>
      <c r="V647" s="171" t="s">
        <v>1050</v>
      </c>
      <c r="W647" s="127" t="s">
        <v>493</v>
      </c>
      <c r="X647" s="30"/>
      <c r="Y647" s="96">
        <f>'Data base'!AO52</f>
        <v>2E-3</v>
      </c>
      <c r="Z647" s="167" t="s">
        <v>448</v>
      </c>
      <c r="AA647" s="167" t="s">
        <v>449</v>
      </c>
      <c r="AB647" s="167" t="s">
        <v>450</v>
      </c>
      <c r="AC647" s="171" t="s">
        <v>493</v>
      </c>
      <c r="AD647" s="30"/>
      <c r="AE647" s="96">
        <f>'Data base'!AX52</f>
        <v>6.0000000000000001E-3</v>
      </c>
      <c r="AF647" s="167" t="s">
        <v>448</v>
      </c>
      <c r="AG647" s="167" t="s">
        <v>449</v>
      </c>
      <c r="AH647" s="167" t="s">
        <v>450</v>
      </c>
      <c r="AI647" s="171" t="s">
        <v>493</v>
      </c>
      <c r="AJ647" s="30"/>
      <c r="AK647" s="96">
        <f>'Data base'!BH52</f>
        <v>4.4444444444444446E-2</v>
      </c>
      <c r="AL647" s="167" t="s">
        <v>448</v>
      </c>
      <c r="AM647" s="167" t="s">
        <v>449</v>
      </c>
      <c r="AN647" s="171" t="s">
        <v>1050</v>
      </c>
      <c r="AO647" s="167" t="s">
        <v>493</v>
      </c>
    </row>
    <row r="648" spans="1:44" x14ac:dyDescent="0.3">
      <c r="D648" s="30" t="s">
        <v>437</v>
      </c>
      <c r="E648" s="30"/>
      <c r="F648" s="140" t="str">
        <f>'Data base'!E52</f>
        <v>&lt;3.3</v>
      </c>
      <c r="G648" s="127" t="str">
        <f>$F648</f>
        <v>&lt;3.3</v>
      </c>
      <c r="H648" s="127" t="s">
        <v>451</v>
      </c>
      <c r="I648" s="127" t="s">
        <v>452</v>
      </c>
      <c r="J648" s="135" t="s">
        <v>453</v>
      </c>
      <c r="K648" s="138" t="s">
        <v>370</v>
      </c>
      <c r="L648" s="30"/>
      <c r="M648" s="172" t="str">
        <f>$F648</f>
        <v>&lt;3.3</v>
      </c>
      <c r="N648" s="127" t="s">
        <v>451</v>
      </c>
      <c r="O648" s="127" t="s">
        <v>452</v>
      </c>
      <c r="P648" s="135" t="s">
        <v>453</v>
      </c>
      <c r="Q648" s="171" t="s">
        <v>370</v>
      </c>
      <c r="R648" s="30"/>
      <c r="S648" s="127" t="str">
        <f>$F648</f>
        <v>&lt;3.3</v>
      </c>
      <c r="T648" s="127" t="s">
        <v>451</v>
      </c>
      <c r="U648" s="127" t="s">
        <v>452</v>
      </c>
      <c r="V648" s="135" t="s">
        <v>453</v>
      </c>
      <c r="W648" s="138" t="s">
        <v>370</v>
      </c>
      <c r="X648" s="30"/>
      <c r="Y648" s="208" t="str">
        <f>$F648</f>
        <v>&lt;3.3</v>
      </c>
      <c r="Z648" s="167" t="s">
        <v>451</v>
      </c>
      <c r="AA648" s="167" t="s">
        <v>452</v>
      </c>
      <c r="AB648" s="170" t="s">
        <v>453</v>
      </c>
      <c r="AC648" s="171" t="s">
        <v>370</v>
      </c>
      <c r="AD648" s="30"/>
      <c r="AE648" s="208" t="str">
        <f>$F648</f>
        <v>&lt;3.3</v>
      </c>
      <c r="AF648" s="167" t="s">
        <v>451</v>
      </c>
      <c r="AG648" s="167" t="s">
        <v>452</v>
      </c>
      <c r="AH648" s="170" t="s">
        <v>453</v>
      </c>
      <c r="AI648" s="171" t="s">
        <v>370</v>
      </c>
      <c r="AJ648" s="30"/>
      <c r="AK648" s="208" t="str">
        <f>$F648</f>
        <v>&lt;3.3</v>
      </c>
      <c r="AL648" s="167" t="s">
        <v>451</v>
      </c>
      <c r="AM648" s="167" t="s">
        <v>452</v>
      </c>
      <c r="AN648" s="170" t="s">
        <v>453</v>
      </c>
      <c r="AO648" s="171" t="s">
        <v>370</v>
      </c>
    </row>
    <row r="649" spans="1:44" x14ac:dyDescent="0.3">
      <c r="D649" s="30" t="s">
        <v>561</v>
      </c>
      <c r="E649" s="30"/>
      <c r="F649" s="139"/>
      <c r="G649" s="127">
        <f>'Data base'!L52</f>
        <v>300</v>
      </c>
      <c r="H649" s="127"/>
      <c r="I649" s="127"/>
      <c r="J649" s="135"/>
      <c r="K649" s="127"/>
      <c r="L649" s="194"/>
      <c r="M649" s="299">
        <f>'Data base'!U52</f>
        <v>10000</v>
      </c>
      <c r="N649" s="299"/>
      <c r="O649" s="299"/>
      <c r="P649" s="365"/>
      <c r="Q649" s="299"/>
      <c r="R649" s="300"/>
      <c r="S649" s="299">
        <f>'Data base'!AD52</f>
        <v>4000</v>
      </c>
      <c r="T649" s="299"/>
      <c r="U649" s="299"/>
      <c r="V649" s="365"/>
      <c r="W649" s="299"/>
      <c r="X649" s="300"/>
      <c r="Y649" s="299">
        <f>'Data base'!AM52</f>
        <v>30000</v>
      </c>
      <c r="Z649" s="300"/>
      <c r="AA649" s="300"/>
      <c r="AB649" s="300"/>
      <c r="AC649" s="300"/>
      <c r="AD649" s="300"/>
      <c r="AE649" s="299">
        <f>'Data base'!AV52</f>
        <v>10000</v>
      </c>
      <c r="AF649" s="300"/>
      <c r="AG649" s="300"/>
      <c r="AH649" s="300"/>
      <c r="AI649" s="300"/>
      <c r="AJ649" s="300"/>
      <c r="AK649" s="299">
        <f>'Data base'!BF52</f>
        <v>9000</v>
      </c>
      <c r="AL649" s="300"/>
      <c r="AM649" s="300"/>
      <c r="AN649" s="300"/>
      <c r="AO649" s="300"/>
      <c r="AP649" s="300"/>
      <c r="AQ649" s="300"/>
      <c r="AR649" s="300"/>
    </row>
    <row r="650" spans="1:44" x14ac:dyDescent="0.3">
      <c r="D650" s="30" t="s">
        <v>1039</v>
      </c>
      <c r="E650" s="30"/>
      <c r="F650" s="139"/>
      <c r="G650" s="125" t="str">
        <f>Protection!E52</f>
        <v>none - except deliberate destruction of, or damage to, their nests and eggs or removal of their nests</v>
      </c>
      <c r="H650" s="30"/>
      <c r="I650" s="30"/>
      <c r="J650" s="30"/>
      <c r="K650" s="30"/>
      <c r="L650" s="30"/>
      <c r="M650" s="172">
        <f>Protection!F52</f>
        <v>0</v>
      </c>
      <c r="N650" s="30"/>
      <c r="O650" s="30"/>
      <c r="P650" s="30"/>
      <c r="Q650" s="30"/>
      <c r="R650" s="30"/>
      <c r="S650" s="225">
        <f>Protection!G52</f>
        <v>0</v>
      </c>
      <c r="T650" s="30"/>
      <c r="U650" s="30"/>
      <c r="V650" s="30"/>
      <c r="W650" s="30"/>
      <c r="X650" s="30"/>
      <c r="Y650" s="208">
        <f>Protection!H52</f>
        <v>0</v>
      </c>
      <c r="Z650" s="30"/>
      <c r="AA650" s="30"/>
      <c r="AB650" s="30"/>
      <c r="AC650" s="30"/>
      <c r="AD650" s="30"/>
      <c r="AE650" s="208">
        <f>Protection!I52</f>
        <v>0</v>
      </c>
      <c r="AF650" s="30"/>
      <c r="AG650" s="30"/>
      <c r="AH650" s="30"/>
      <c r="AI650" s="30"/>
      <c r="AJ650" s="30"/>
      <c r="AK650" s="208">
        <f>Protection!J52</f>
        <v>0</v>
      </c>
      <c r="AL650" s="30"/>
      <c r="AM650" s="30"/>
      <c r="AN650" s="30"/>
      <c r="AO650" s="30"/>
    </row>
    <row r="651" spans="1:44" x14ac:dyDescent="0.3">
      <c r="D651" s="30" t="s">
        <v>1038</v>
      </c>
      <c r="E651" s="30"/>
      <c r="F651" s="139"/>
      <c r="G651" s="125" t="str">
        <f>Protection!K52</f>
        <v>none</v>
      </c>
      <c r="H651" s="30"/>
      <c r="I651" s="30"/>
      <c r="J651" s="30"/>
      <c r="K651" s="30"/>
      <c r="L651" s="30"/>
      <c r="M651" s="172">
        <f>Protection!L52</f>
        <v>0</v>
      </c>
      <c r="N651" s="30"/>
      <c r="O651" s="30"/>
      <c r="P651" s="30"/>
      <c r="Q651" s="30"/>
      <c r="R651" s="30"/>
      <c r="S651" s="30" t="str">
        <f>Protection!M52</f>
        <v>none</v>
      </c>
      <c r="T651" s="30"/>
      <c r="U651" s="30"/>
      <c r="V651" s="30"/>
      <c r="W651" s="30"/>
      <c r="X651" s="30"/>
      <c r="Y651" s="208">
        <f>Protection!N52</f>
        <v>0</v>
      </c>
      <c r="Z651" s="30"/>
      <c r="AA651" s="30"/>
      <c r="AB651" s="30"/>
      <c r="AC651" s="30"/>
      <c r="AD651" s="30"/>
      <c r="AE651" s="208">
        <f>Protection!O52</f>
        <v>0</v>
      </c>
      <c r="AF651" s="30"/>
      <c r="AG651" s="30"/>
      <c r="AH651" s="30"/>
      <c r="AI651" s="30"/>
      <c r="AJ651" s="30"/>
      <c r="AK651" s="225" t="str">
        <f>Protection!P52</f>
        <v>-</v>
      </c>
      <c r="AL651" s="30"/>
      <c r="AM651" s="30"/>
      <c r="AN651" s="30"/>
      <c r="AO651" s="30"/>
    </row>
    <row r="653" spans="1:44" x14ac:dyDescent="0.3">
      <c r="A653" s="194">
        <v>53</v>
      </c>
      <c r="B653" s="39" t="str">
        <f>'Data base'!C53</f>
        <v xml:space="preserve">Anthus trivialis </v>
      </c>
      <c r="C653" s="29" t="str">
        <f>'Data base'!D53</f>
        <v>Tree Pipit</v>
      </c>
      <c r="D653" s="65" t="s">
        <v>438</v>
      </c>
      <c r="E653" s="65"/>
      <c r="F653" s="131"/>
      <c r="H653" s="131" t="s">
        <v>439</v>
      </c>
      <c r="I653" s="131" t="s">
        <v>381</v>
      </c>
      <c r="J653" s="131" t="s">
        <v>861</v>
      </c>
      <c r="K653" s="131" t="s">
        <v>860</v>
      </c>
      <c r="L653" s="30"/>
      <c r="N653" s="131" t="s">
        <v>439</v>
      </c>
      <c r="O653" s="131" t="s">
        <v>381</v>
      </c>
      <c r="P653" s="131" t="s">
        <v>861</v>
      </c>
      <c r="Q653" s="131" t="s">
        <v>860</v>
      </c>
      <c r="R653" s="30"/>
      <c r="S653" s="30"/>
      <c r="T653" s="131" t="s">
        <v>439</v>
      </c>
      <c r="U653" s="131" t="s">
        <v>381</v>
      </c>
      <c r="V653" s="131" t="s">
        <v>861</v>
      </c>
      <c r="W653" s="131" t="s">
        <v>860</v>
      </c>
      <c r="X653" s="30"/>
      <c r="Y653" s="30"/>
      <c r="Z653" s="131" t="s">
        <v>439</v>
      </c>
      <c r="AA653" s="131" t="s">
        <v>381</v>
      </c>
      <c r="AB653" s="131" t="s">
        <v>861</v>
      </c>
      <c r="AC653" s="131" t="s">
        <v>860</v>
      </c>
      <c r="AD653" s="30"/>
      <c r="AE653" s="30"/>
      <c r="AF653" s="131" t="s">
        <v>439</v>
      </c>
      <c r="AG653" s="131" t="s">
        <v>381</v>
      </c>
      <c r="AH653" s="131" t="s">
        <v>861</v>
      </c>
      <c r="AI653" s="131" t="s">
        <v>860</v>
      </c>
      <c r="AJ653" s="30"/>
      <c r="AK653" s="30"/>
      <c r="AL653" s="131" t="s">
        <v>439</v>
      </c>
      <c r="AM653" s="131" t="s">
        <v>381</v>
      </c>
      <c r="AN653" s="131" t="s">
        <v>861</v>
      </c>
      <c r="AO653" s="131" t="s">
        <v>860</v>
      </c>
    </row>
    <row r="654" spans="1:44" x14ac:dyDescent="0.3">
      <c r="D654" s="130" t="s">
        <v>432</v>
      </c>
      <c r="E654" s="130"/>
      <c r="F654" s="141">
        <f>'Data base'!G53</f>
        <v>3</v>
      </c>
      <c r="G654" s="127">
        <f>$F654</f>
        <v>3</v>
      </c>
      <c r="H654" s="132">
        <v>1</v>
      </c>
      <c r="I654" s="132">
        <v>2</v>
      </c>
      <c r="J654" s="142">
        <v>3</v>
      </c>
      <c r="K654" s="132" t="s">
        <v>440</v>
      </c>
      <c r="L654" s="30"/>
      <c r="M654" s="140">
        <f>$F654</f>
        <v>3</v>
      </c>
      <c r="N654" s="132">
        <v>1</v>
      </c>
      <c r="O654" s="132">
        <v>2</v>
      </c>
      <c r="P654" s="173">
        <v>3</v>
      </c>
      <c r="Q654" s="132" t="s">
        <v>440</v>
      </c>
      <c r="R654" s="30"/>
      <c r="S654" s="127">
        <f>$F654</f>
        <v>3</v>
      </c>
      <c r="T654" s="132">
        <v>1</v>
      </c>
      <c r="U654" s="132">
        <v>2</v>
      </c>
      <c r="V654" s="142">
        <v>3</v>
      </c>
      <c r="W654" s="132" t="s">
        <v>440</v>
      </c>
      <c r="X654" s="30"/>
      <c r="Y654" s="172">
        <f>$F654</f>
        <v>3</v>
      </c>
      <c r="Z654" s="168">
        <v>1</v>
      </c>
      <c r="AA654" s="168">
        <v>2</v>
      </c>
      <c r="AB654" s="173">
        <v>3</v>
      </c>
      <c r="AC654" s="168" t="s">
        <v>440</v>
      </c>
      <c r="AD654" s="30"/>
      <c r="AE654" s="172">
        <f>$F654</f>
        <v>3</v>
      </c>
      <c r="AF654" s="168">
        <v>1</v>
      </c>
      <c r="AG654" s="168">
        <v>2</v>
      </c>
      <c r="AH654" s="173">
        <v>3</v>
      </c>
      <c r="AI654" s="168" t="s">
        <v>440</v>
      </c>
      <c r="AJ654" s="30"/>
      <c r="AK654" s="172">
        <f>$F654</f>
        <v>3</v>
      </c>
      <c r="AL654" s="168">
        <v>1</v>
      </c>
      <c r="AM654" s="168">
        <v>2</v>
      </c>
      <c r="AN654" s="173">
        <v>3</v>
      </c>
      <c r="AO654" s="168" t="s">
        <v>440</v>
      </c>
    </row>
    <row r="655" spans="1:44" x14ac:dyDescent="0.3">
      <c r="D655" s="31" t="s">
        <v>435</v>
      </c>
      <c r="E655" s="30"/>
      <c r="F655" s="140">
        <f>'Data base'!J53</f>
        <v>0</v>
      </c>
      <c r="G655" s="127">
        <f>$F655</f>
        <v>0</v>
      </c>
      <c r="H655" s="127" t="s">
        <v>389</v>
      </c>
      <c r="I655" s="127" t="s">
        <v>404</v>
      </c>
      <c r="J655" s="127" t="s">
        <v>446</v>
      </c>
      <c r="K655" s="127" t="s">
        <v>447</v>
      </c>
      <c r="L655" s="30"/>
      <c r="M655" s="140">
        <f>$F655</f>
        <v>0</v>
      </c>
      <c r="N655" s="127" t="s">
        <v>389</v>
      </c>
      <c r="O655" s="127" t="s">
        <v>404</v>
      </c>
      <c r="P655" s="127" t="s">
        <v>446</v>
      </c>
      <c r="Q655" s="171" t="s">
        <v>447</v>
      </c>
      <c r="R655" s="30"/>
      <c r="S655" s="127">
        <f>$F655</f>
        <v>0</v>
      </c>
      <c r="T655" s="127" t="s">
        <v>389</v>
      </c>
      <c r="U655" s="127" t="s">
        <v>404</v>
      </c>
      <c r="V655" s="127" t="s">
        <v>446</v>
      </c>
      <c r="W655" s="138" t="s">
        <v>447</v>
      </c>
      <c r="X655" s="30"/>
      <c r="Y655" s="172">
        <f>$F655</f>
        <v>0</v>
      </c>
      <c r="Z655" s="167" t="s">
        <v>389</v>
      </c>
      <c r="AA655" s="167" t="s">
        <v>404</v>
      </c>
      <c r="AB655" s="167" t="s">
        <v>446</v>
      </c>
      <c r="AC655" s="171" t="s">
        <v>447</v>
      </c>
      <c r="AD655" s="30"/>
      <c r="AE655" s="172">
        <f>$F655</f>
        <v>0</v>
      </c>
      <c r="AF655" s="167" t="s">
        <v>389</v>
      </c>
      <c r="AG655" s="167" t="s">
        <v>404</v>
      </c>
      <c r="AH655" s="167" t="s">
        <v>446</v>
      </c>
      <c r="AI655" s="171" t="s">
        <v>447</v>
      </c>
      <c r="AJ655" s="30"/>
      <c r="AK655" s="172">
        <f>$F655</f>
        <v>0</v>
      </c>
      <c r="AL655" s="167" t="s">
        <v>389</v>
      </c>
      <c r="AM655" s="167" t="s">
        <v>404</v>
      </c>
      <c r="AN655" s="167" t="s">
        <v>446</v>
      </c>
      <c r="AO655" s="171" t="s">
        <v>447</v>
      </c>
    </row>
    <row r="656" spans="1:44" s="194" customFormat="1" x14ac:dyDescent="0.3">
      <c r="B656" s="3"/>
      <c r="D656" s="31" t="s">
        <v>601</v>
      </c>
      <c r="F656" s="139"/>
      <c r="G656" s="97">
        <f>'Data base'!S53</f>
        <v>0.10388002970251078</v>
      </c>
      <c r="H656" s="208" t="s">
        <v>640</v>
      </c>
      <c r="I656" s="208" t="s">
        <v>1058</v>
      </c>
      <c r="J656" s="208" t="s">
        <v>1057</v>
      </c>
      <c r="K656" s="171" t="s">
        <v>1054</v>
      </c>
      <c r="M656" s="97">
        <f>'Data base'!AB53</f>
        <v>5.9613675599186342</v>
      </c>
      <c r="N656" s="171" t="s">
        <v>1046</v>
      </c>
      <c r="O656" s="208" t="s">
        <v>1058</v>
      </c>
      <c r="P656" s="208" t="s">
        <v>1057</v>
      </c>
      <c r="Q656" s="208" t="s">
        <v>1054</v>
      </c>
      <c r="S656" s="97">
        <f>'Data base'!AK53</f>
        <v>2.967196687811442</v>
      </c>
      <c r="T656" s="171" t="s">
        <v>1046</v>
      </c>
      <c r="U656" s="208" t="s">
        <v>1058</v>
      </c>
      <c r="V656" s="208" t="s">
        <v>1057</v>
      </c>
      <c r="W656" s="208" t="s">
        <v>1054</v>
      </c>
      <c r="Y656" s="97">
        <f>'Data base'!AT53</f>
        <v>3.4900774435275359</v>
      </c>
      <c r="Z656" s="171" t="s">
        <v>1046</v>
      </c>
      <c r="AA656" s="208" t="s">
        <v>1058</v>
      </c>
      <c r="AB656" s="208" t="s">
        <v>1057</v>
      </c>
      <c r="AC656" s="208" t="s">
        <v>1054</v>
      </c>
      <c r="AE656" s="97">
        <f>'Data base'!BC53</f>
        <v>2.1660089433384382</v>
      </c>
      <c r="AF656" s="171" t="s">
        <v>1046</v>
      </c>
      <c r="AG656" s="208" t="s">
        <v>1058</v>
      </c>
      <c r="AH656" s="208" t="s">
        <v>1057</v>
      </c>
      <c r="AI656" s="208" t="s">
        <v>1054</v>
      </c>
      <c r="AK656" s="97">
        <f>'Data base'!BM53</f>
        <v>2.4735851475144073</v>
      </c>
      <c r="AL656" s="171" t="s">
        <v>1046</v>
      </c>
      <c r="AM656" s="208" t="s">
        <v>1058</v>
      </c>
      <c r="AN656" s="208" t="s">
        <v>1057</v>
      </c>
      <c r="AO656" s="208" t="s">
        <v>1054</v>
      </c>
    </row>
    <row r="657" spans="1:41" x14ac:dyDescent="0.3">
      <c r="D657" s="31" t="s">
        <v>433</v>
      </c>
      <c r="E657" s="133" t="s">
        <v>441</v>
      </c>
      <c r="F657" s="139"/>
      <c r="G657" s="127" t="str">
        <f>'Data base'!K53</f>
        <v>LC</v>
      </c>
      <c r="H657" s="127" t="s">
        <v>442</v>
      </c>
      <c r="I657" s="127" t="s">
        <v>443</v>
      </c>
      <c r="J657" s="127" t="s">
        <v>444</v>
      </c>
      <c r="K657" s="138" t="s">
        <v>445</v>
      </c>
      <c r="L657" s="30"/>
      <c r="M657" s="172" t="str">
        <f>'Data base'!T53</f>
        <v>LC</v>
      </c>
      <c r="N657" s="127" t="s">
        <v>442</v>
      </c>
      <c r="O657" s="127" t="s">
        <v>443</v>
      </c>
      <c r="P657" s="127" t="s">
        <v>444</v>
      </c>
      <c r="Q657" s="171" t="s">
        <v>445</v>
      </c>
      <c r="R657" s="30"/>
      <c r="S657" s="127" t="str">
        <f>'Data base'!AC53</f>
        <v>-</v>
      </c>
      <c r="T657" s="127" t="s">
        <v>442</v>
      </c>
      <c r="U657" s="127" t="s">
        <v>443</v>
      </c>
      <c r="V657" s="127" t="s">
        <v>444</v>
      </c>
      <c r="W657" s="138" t="s">
        <v>445</v>
      </c>
      <c r="X657" s="30"/>
      <c r="Y657" s="208" t="str">
        <f>'Data base'!AL53</f>
        <v>-</v>
      </c>
      <c r="Z657" s="167" t="s">
        <v>442</v>
      </c>
      <c r="AA657" s="167" t="s">
        <v>443</v>
      </c>
      <c r="AB657" s="167" t="s">
        <v>444</v>
      </c>
      <c r="AC657" s="171" t="s">
        <v>445</v>
      </c>
      <c r="AD657" s="30"/>
      <c r="AE657" s="208" t="str">
        <f>'Data base'!AU53</f>
        <v>-</v>
      </c>
      <c r="AF657" s="167" t="s">
        <v>442</v>
      </c>
      <c r="AG657" s="167" t="s">
        <v>443</v>
      </c>
      <c r="AH657" s="167" t="s">
        <v>444</v>
      </c>
      <c r="AI657" s="171" t="s">
        <v>445</v>
      </c>
      <c r="AJ657" s="30"/>
      <c r="AK657" s="208" t="str">
        <f>'Data base'!BD53</f>
        <v>-</v>
      </c>
      <c r="AL657" s="167" t="s">
        <v>442</v>
      </c>
      <c r="AM657" s="167" t="s">
        <v>443</v>
      </c>
      <c r="AN657" s="167" t="s">
        <v>444</v>
      </c>
      <c r="AO657" s="171" t="s">
        <v>445</v>
      </c>
    </row>
    <row r="658" spans="1:41" x14ac:dyDescent="0.3">
      <c r="D658" s="264" t="s">
        <v>434</v>
      </c>
      <c r="E658" s="30" t="s">
        <v>384</v>
      </c>
      <c r="F658" s="139"/>
      <c r="G658" s="40" t="str">
        <f>'Data base'!P53</f>
        <v>- (33 - 50)</v>
      </c>
      <c r="H658" s="127" t="s">
        <v>389</v>
      </c>
      <c r="I658" s="138" t="s">
        <v>404</v>
      </c>
      <c r="J658" s="127" t="s">
        <v>287</v>
      </c>
      <c r="K658" s="127" t="s">
        <v>318</v>
      </c>
      <c r="L658" s="30"/>
      <c r="M658" s="218" t="str">
        <f>'Data base'!Y53</f>
        <v>- (50 - 70)</v>
      </c>
      <c r="N658" s="171" t="s">
        <v>389</v>
      </c>
      <c r="O658" s="127" t="s">
        <v>404</v>
      </c>
      <c r="P658" s="127" t="s">
        <v>287</v>
      </c>
      <c r="Q658" s="127" t="s">
        <v>318</v>
      </c>
      <c r="R658" s="30"/>
      <c r="S658" s="127" t="str">
        <f>'Data base'!AH53</f>
        <v xml:space="preserve"> - (37 - 45)</v>
      </c>
      <c r="T658" s="171" t="s">
        <v>389</v>
      </c>
      <c r="U658" s="127" t="s">
        <v>404</v>
      </c>
      <c r="V658" s="127" t="s">
        <v>287</v>
      </c>
      <c r="W658" s="127" t="s">
        <v>318</v>
      </c>
      <c r="X658" s="30"/>
      <c r="Y658" s="99" t="str">
        <f>'Data base'!AQ53</f>
        <v xml:space="preserve"> - (20 - 200)</v>
      </c>
      <c r="Z658" s="171" t="s">
        <v>389</v>
      </c>
      <c r="AA658" s="167" t="s">
        <v>404</v>
      </c>
      <c r="AB658" s="167" t="s">
        <v>287</v>
      </c>
      <c r="AC658" s="167" t="s">
        <v>318</v>
      </c>
      <c r="AD658" s="30"/>
      <c r="AE658" s="208">
        <f>'Data base'!AZ53</f>
        <v>0</v>
      </c>
      <c r="AF658" s="167" t="s">
        <v>389</v>
      </c>
      <c r="AG658" s="167" t="s">
        <v>404</v>
      </c>
      <c r="AH658" s="171" t="s">
        <v>287</v>
      </c>
      <c r="AI658" s="167" t="s">
        <v>318</v>
      </c>
      <c r="AJ658" s="30"/>
      <c r="AK658" s="99">
        <f>'Data base'!BJ53</f>
        <v>0</v>
      </c>
      <c r="AL658" s="167" t="s">
        <v>389</v>
      </c>
      <c r="AM658" s="167" t="s">
        <v>404</v>
      </c>
      <c r="AN658" s="171" t="s">
        <v>287</v>
      </c>
      <c r="AO658" s="167" t="s">
        <v>318</v>
      </c>
    </row>
    <row r="659" spans="1:41" x14ac:dyDescent="0.3">
      <c r="D659" s="264"/>
      <c r="E659" s="30" t="s">
        <v>383</v>
      </c>
      <c r="F659" s="139"/>
      <c r="G659" s="99">
        <f>'Data base'!O53</f>
        <v>0</v>
      </c>
      <c r="H659" s="134"/>
      <c r="I659" s="30" t="s">
        <v>389</v>
      </c>
      <c r="J659" s="138" t="s">
        <v>287</v>
      </c>
      <c r="K659" s="127" t="s">
        <v>318</v>
      </c>
      <c r="L659" s="30"/>
      <c r="M659" s="218" t="str">
        <f>'Data base'!X53</f>
        <v>- (20 - 50)</v>
      </c>
      <c r="N659" s="134"/>
      <c r="O659" s="171" t="s">
        <v>389</v>
      </c>
      <c r="P659" s="127" t="s">
        <v>287</v>
      </c>
      <c r="Q659" s="127" t="s">
        <v>318</v>
      </c>
      <c r="R659" s="30"/>
      <c r="S659" s="127" t="str">
        <f>'Data base'!AG53</f>
        <v xml:space="preserve"> - (4 - 19)</v>
      </c>
      <c r="T659" s="134"/>
      <c r="U659" s="171" t="s">
        <v>389</v>
      </c>
      <c r="V659" s="127" t="s">
        <v>287</v>
      </c>
      <c r="W659" s="127" t="s">
        <v>318</v>
      </c>
      <c r="X659" s="30"/>
      <c r="Y659" s="99" t="str">
        <f>'Data base'!AP53</f>
        <v xml:space="preserve"> - (4 - 41)</v>
      </c>
      <c r="Z659" s="169"/>
      <c r="AA659" s="171" t="s">
        <v>389</v>
      </c>
      <c r="AB659" s="167" t="s">
        <v>287</v>
      </c>
      <c r="AC659" s="167" t="s">
        <v>318</v>
      </c>
      <c r="AD659" s="30"/>
      <c r="AE659" s="208">
        <f>'Data base'!AY53</f>
        <v>0</v>
      </c>
      <c r="AF659" s="169"/>
      <c r="AG659" s="167" t="s">
        <v>389</v>
      </c>
      <c r="AH659" s="171" t="s">
        <v>287</v>
      </c>
      <c r="AI659" s="167" t="s">
        <v>318</v>
      </c>
      <c r="AJ659" s="30"/>
      <c r="AK659" s="99">
        <f>'Data base'!BI53</f>
        <v>0</v>
      </c>
      <c r="AL659" s="169"/>
      <c r="AM659" s="167" t="s">
        <v>389</v>
      </c>
      <c r="AN659" s="171" t="s">
        <v>287</v>
      </c>
      <c r="AO659" s="167" t="s">
        <v>318</v>
      </c>
    </row>
    <row r="660" spans="1:41" x14ac:dyDescent="0.3">
      <c r="D660" s="30" t="s">
        <v>436</v>
      </c>
      <c r="E660" s="30"/>
      <c r="F660" s="139"/>
      <c r="G660" s="97">
        <f>'Data base'!N53</f>
        <v>0.04</v>
      </c>
      <c r="H660" s="127" t="s">
        <v>448</v>
      </c>
      <c r="I660" s="127" t="s">
        <v>449</v>
      </c>
      <c r="J660" s="171" t="s">
        <v>1050</v>
      </c>
      <c r="K660" s="127" t="s">
        <v>493</v>
      </c>
      <c r="L660" s="30"/>
      <c r="M660" s="217">
        <f>'Data base'!W53</f>
        <v>1E-4</v>
      </c>
      <c r="N660" s="127" t="s">
        <v>448</v>
      </c>
      <c r="O660" s="127" t="s">
        <v>449</v>
      </c>
      <c r="P660" s="127" t="s">
        <v>450</v>
      </c>
      <c r="Q660" s="171" t="s">
        <v>493</v>
      </c>
      <c r="R660" s="30"/>
      <c r="S660" s="100">
        <f>'Data base'!AF53</f>
        <v>1.6666666666666666E-4</v>
      </c>
      <c r="T660" s="127" t="s">
        <v>448</v>
      </c>
      <c r="U660" s="127" t="s">
        <v>449</v>
      </c>
      <c r="V660" s="127" t="s">
        <v>450</v>
      </c>
      <c r="W660" s="171" t="s">
        <v>493</v>
      </c>
      <c r="X660" s="30"/>
      <c r="Y660" s="100">
        <f>'Data base'!AO53</f>
        <v>1.6547159404302261E-4</v>
      </c>
      <c r="Z660" s="167" t="s">
        <v>448</v>
      </c>
      <c r="AA660" s="167" t="s">
        <v>449</v>
      </c>
      <c r="AB660" s="167" t="s">
        <v>450</v>
      </c>
      <c r="AC660" s="171" t="s">
        <v>493</v>
      </c>
      <c r="AD660" s="30"/>
      <c r="AE660" s="96">
        <f>'Data base'!AX53</f>
        <v>2.9999999999999997E-4</v>
      </c>
      <c r="AF660" s="167" t="s">
        <v>448</v>
      </c>
      <c r="AG660" s="167" t="s">
        <v>449</v>
      </c>
      <c r="AH660" s="167" t="s">
        <v>450</v>
      </c>
      <c r="AI660" s="171" t="s">
        <v>493</v>
      </c>
      <c r="AJ660" s="30"/>
      <c r="AK660" s="178">
        <f>'Data base'!BH53</f>
        <v>2.8653295128939826E-4</v>
      </c>
      <c r="AL660" s="167" t="s">
        <v>448</v>
      </c>
      <c r="AM660" s="167" t="s">
        <v>449</v>
      </c>
      <c r="AN660" s="167" t="s">
        <v>450</v>
      </c>
      <c r="AO660" s="171" t="s">
        <v>493</v>
      </c>
    </row>
    <row r="661" spans="1:41" x14ac:dyDescent="0.3">
      <c r="D661" s="30" t="s">
        <v>437</v>
      </c>
      <c r="E661" s="30"/>
      <c r="F661" s="140" t="str">
        <f>'Data base'!E53</f>
        <v>&lt;3.3</v>
      </c>
      <c r="G661" s="127" t="str">
        <f>$F661</f>
        <v>&lt;3.3</v>
      </c>
      <c r="H661" s="127" t="s">
        <v>451</v>
      </c>
      <c r="I661" s="127" t="s">
        <v>452</v>
      </c>
      <c r="J661" s="135" t="s">
        <v>453</v>
      </c>
      <c r="K661" s="138" t="s">
        <v>370</v>
      </c>
      <c r="L661" s="30"/>
      <c r="M661" s="172" t="str">
        <f>$F661</f>
        <v>&lt;3.3</v>
      </c>
      <c r="N661" s="127" t="s">
        <v>451</v>
      </c>
      <c r="O661" s="127" t="s">
        <v>452</v>
      </c>
      <c r="P661" s="135" t="s">
        <v>453</v>
      </c>
      <c r="Q661" s="171" t="s">
        <v>370</v>
      </c>
      <c r="R661" s="30"/>
      <c r="S661" s="127" t="str">
        <f>$F661</f>
        <v>&lt;3.3</v>
      </c>
      <c r="T661" s="127" t="s">
        <v>451</v>
      </c>
      <c r="U661" s="127" t="s">
        <v>452</v>
      </c>
      <c r="V661" s="135" t="s">
        <v>453</v>
      </c>
      <c r="W661" s="138" t="s">
        <v>370</v>
      </c>
      <c r="X661" s="30"/>
      <c r="Y661" s="208" t="str">
        <f>$F661</f>
        <v>&lt;3.3</v>
      </c>
      <c r="Z661" s="167" t="s">
        <v>451</v>
      </c>
      <c r="AA661" s="167" t="s">
        <v>452</v>
      </c>
      <c r="AB661" s="170" t="s">
        <v>453</v>
      </c>
      <c r="AC661" s="171" t="s">
        <v>370</v>
      </c>
      <c r="AD661" s="30"/>
      <c r="AE661" s="208" t="str">
        <f>$F661</f>
        <v>&lt;3.3</v>
      </c>
      <c r="AF661" s="167" t="s">
        <v>451</v>
      </c>
      <c r="AG661" s="167" t="s">
        <v>452</v>
      </c>
      <c r="AH661" s="170" t="s">
        <v>453</v>
      </c>
      <c r="AI661" s="171" t="s">
        <v>370</v>
      </c>
      <c r="AJ661" s="30"/>
      <c r="AK661" s="208" t="str">
        <f>$F661</f>
        <v>&lt;3.3</v>
      </c>
      <c r="AL661" s="167" t="s">
        <v>451</v>
      </c>
      <c r="AM661" s="167" t="s">
        <v>452</v>
      </c>
      <c r="AN661" s="170" t="s">
        <v>453</v>
      </c>
      <c r="AO661" s="171" t="s">
        <v>370</v>
      </c>
    </row>
    <row r="662" spans="1:41" x14ac:dyDescent="0.3">
      <c r="D662" s="30" t="s">
        <v>561</v>
      </c>
      <c r="E662" s="30"/>
      <c r="F662" s="139"/>
      <c r="G662" s="299">
        <f>'Data base'!L53</f>
        <v>1000</v>
      </c>
      <c r="H662" s="299"/>
      <c r="I662" s="299"/>
      <c r="J662" s="365"/>
      <c r="K662" s="299"/>
      <c r="L662" s="300"/>
      <c r="M662" s="299">
        <f>'Data base'!U53</f>
        <v>400000</v>
      </c>
      <c r="N662" s="299"/>
      <c r="O662" s="299"/>
      <c r="P662" s="365"/>
      <c r="Q662" s="299"/>
      <c r="R662" s="300"/>
      <c r="S662" s="299">
        <f>'Data base'!AD53</f>
        <v>1800000</v>
      </c>
      <c r="T662" s="299"/>
      <c r="U662" s="299"/>
      <c r="V662" s="365"/>
      <c r="W662" s="299"/>
      <c r="X662" s="300"/>
      <c r="Y662" s="299">
        <f>'Data base'!AM53</f>
        <v>362600</v>
      </c>
      <c r="Z662" s="300"/>
      <c r="AA662" s="300"/>
      <c r="AB662" s="300"/>
      <c r="AC662" s="300"/>
      <c r="AD662" s="300"/>
      <c r="AE662" s="299">
        <f>'Data base'!AV53</f>
        <v>200000</v>
      </c>
      <c r="AF662" s="300"/>
      <c r="AG662" s="300"/>
      <c r="AH662" s="300"/>
      <c r="AI662" s="300"/>
      <c r="AJ662" s="300"/>
      <c r="AK662" s="299">
        <f>'Data base'!BF53</f>
        <v>1396000</v>
      </c>
      <c r="AL662" s="300"/>
      <c r="AM662" s="300"/>
      <c r="AN662" s="300"/>
      <c r="AO662" s="300"/>
    </row>
    <row r="663" spans="1:41" x14ac:dyDescent="0.3">
      <c r="D663" s="30" t="s">
        <v>1039</v>
      </c>
      <c r="E663" s="30"/>
      <c r="F663" s="139"/>
      <c r="G663" s="125" t="str">
        <f>Protection!E53</f>
        <v>none - except deliberate destruction of, or damage to, their nests and eggs or removal of their nests</v>
      </c>
      <c r="H663" s="30"/>
      <c r="I663" s="30"/>
      <c r="J663" s="30"/>
      <c r="K663" s="30"/>
      <c r="L663" s="30"/>
      <c r="M663" s="172" t="str">
        <f>Protection!F53</f>
        <v>?</v>
      </c>
      <c r="N663" s="30"/>
      <c r="O663" s="30"/>
      <c r="P663" s="30"/>
      <c r="Q663" s="30"/>
      <c r="R663" s="30"/>
      <c r="S663" s="225" t="str">
        <f>Protection!G53</f>
        <v>?</v>
      </c>
      <c r="T663" s="30"/>
      <c r="U663" s="30"/>
      <c r="V663" s="30"/>
      <c r="W663" s="30"/>
      <c r="X663" s="30"/>
      <c r="Y663" s="208" t="str">
        <f>Protection!H53</f>
        <v>?</v>
      </c>
      <c r="Z663" s="30"/>
      <c r="AA663" s="30"/>
      <c r="AB663" s="30"/>
      <c r="AC663" s="30"/>
      <c r="AD663" s="30"/>
      <c r="AE663" s="208" t="str">
        <f>Protection!I53</f>
        <v>?</v>
      </c>
      <c r="AF663" s="30"/>
      <c r="AG663" s="30"/>
      <c r="AH663" s="30"/>
      <c r="AI663" s="30"/>
      <c r="AJ663" s="30"/>
      <c r="AK663" s="208">
        <f>Protection!J53</f>
        <v>0</v>
      </c>
      <c r="AL663" s="30"/>
      <c r="AM663" s="30"/>
      <c r="AN663" s="30"/>
      <c r="AO663" s="30"/>
    </row>
    <row r="664" spans="1:41" x14ac:dyDescent="0.3">
      <c r="D664" s="30" t="s">
        <v>1038</v>
      </c>
      <c r="E664" s="30"/>
      <c r="F664" s="139"/>
      <c r="G664" s="125" t="str">
        <f>Protection!K53</f>
        <v>none</v>
      </c>
      <c r="H664" s="30"/>
      <c r="I664" s="30"/>
      <c r="J664" s="30"/>
      <c r="K664" s="30"/>
      <c r="L664" s="30"/>
      <c r="M664" s="172">
        <f>Protection!L53</f>
        <v>0</v>
      </c>
      <c r="N664" s="30"/>
      <c r="O664" s="30"/>
      <c r="P664" s="30"/>
      <c r="Q664" s="30"/>
      <c r="R664" s="30"/>
      <c r="S664" s="225">
        <f>Protection!M53</f>
        <v>0</v>
      </c>
      <c r="T664" s="30"/>
      <c r="U664" s="30"/>
      <c r="V664" s="30"/>
      <c r="W664" s="30"/>
      <c r="X664" s="30"/>
      <c r="Y664" s="208">
        <f>Protection!N53</f>
        <v>0</v>
      </c>
      <c r="Z664" s="30"/>
      <c r="AA664" s="30"/>
      <c r="AB664" s="30"/>
      <c r="AC664" s="30"/>
      <c r="AD664" s="30"/>
      <c r="AE664" s="208">
        <f>Protection!O53</f>
        <v>0</v>
      </c>
      <c r="AF664" s="30"/>
      <c r="AG664" s="30"/>
      <c r="AH664" s="30"/>
      <c r="AI664" s="30"/>
      <c r="AJ664" s="30"/>
      <c r="AK664" s="225" t="str">
        <f>Protection!P53</f>
        <v>?</v>
      </c>
      <c r="AL664" s="30"/>
      <c r="AM664" s="30"/>
      <c r="AN664" s="30"/>
      <c r="AO664" s="30"/>
    </row>
    <row r="666" spans="1:41" x14ac:dyDescent="0.3">
      <c r="A666" s="194">
        <v>54</v>
      </c>
      <c r="B666" s="39" t="str">
        <f>'Data base'!C54</f>
        <v>Prunella modularis</v>
      </c>
      <c r="C666" s="29" t="str">
        <f>'Data base'!D54</f>
        <v>Dunnock</v>
      </c>
      <c r="D666" s="65" t="s">
        <v>438</v>
      </c>
      <c r="E666" s="65"/>
      <c r="F666" s="131"/>
      <c r="H666" s="131" t="s">
        <v>439</v>
      </c>
      <c r="I666" s="131" t="s">
        <v>381</v>
      </c>
      <c r="J666" s="131" t="s">
        <v>861</v>
      </c>
      <c r="K666" s="131" t="s">
        <v>860</v>
      </c>
      <c r="L666" s="30"/>
      <c r="N666" s="131" t="s">
        <v>439</v>
      </c>
      <c r="O666" s="131" t="s">
        <v>381</v>
      </c>
      <c r="P666" s="131" t="s">
        <v>861</v>
      </c>
      <c r="Q666" s="131" t="s">
        <v>860</v>
      </c>
      <c r="R666" s="30"/>
      <c r="S666" s="30"/>
      <c r="T666" s="131" t="s">
        <v>439</v>
      </c>
      <c r="U666" s="131" t="s">
        <v>381</v>
      </c>
      <c r="V666" s="131" t="s">
        <v>861</v>
      </c>
      <c r="W666" s="131" t="s">
        <v>860</v>
      </c>
      <c r="X666" s="30"/>
      <c r="Y666" s="30"/>
      <c r="Z666" s="131" t="s">
        <v>439</v>
      </c>
      <c r="AA666" s="131" t="s">
        <v>381</v>
      </c>
      <c r="AB666" s="131" t="s">
        <v>861</v>
      </c>
      <c r="AC666" s="131" t="s">
        <v>860</v>
      </c>
      <c r="AD666" s="30"/>
      <c r="AE666" s="30"/>
      <c r="AF666" s="131" t="s">
        <v>439</v>
      </c>
      <c r="AG666" s="131" t="s">
        <v>381</v>
      </c>
      <c r="AH666" s="131" t="s">
        <v>861</v>
      </c>
      <c r="AI666" s="131" t="s">
        <v>860</v>
      </c>
      <c r="AJ666" s="30"/>
      <c r="AK666" s="30"/>
      <c r="AL666" s="131" t="s">
        <v>439</v>
      </c>
      <c r="AM666" s="131" t="s">
        <v>381</v>
      </c>
      <c r="AN666" s="131" t="s">
        <v>861</v>
      </c>
      <c r="AO666" s="131" t="s">
        <v>860</v>
      </c>
    </row>
    <row r="667" spans="1:41" x14ac:dyDescent="0.3">
      <c r="D667" s="130" t="s">
        <v>432</v>
      </c>
      <c r="E667" s="130"/>
      <c r="F667" s="141">
        <f>'Data base'!G54</f>
        <v>0</v>
      </c>
      <c r="G667" s="127">
        <f>$F667</f>
        <v>0</v>
      </c>
      <c r="H667" s="132">
        <v>1</v>
      </c>
      <c r="I667" s="132">
        <v>2</v>
      </c>
      <c r="J667" s="132">
        <v>3</v>
      </c>
      <c r="K667" s="142" t="s">
        <v>440</v>
      </c>
      <c r="L667" s="30"/>
      <c r="M667" s="140">
        <f>$F667</f>
        <v>0</v>
      </c>
      <c r="N667" s="132">
        <v>1</v>
      </c>
      <c r="O667" s="132">
        <v>2</v>
      </c>
      <c r="P667" s="132">
        <v>3</v>
      </c>
      <c r="Q667" s="173" t="s">
        <v>440</v>
      </c>
      <c r="R667" s="30"/>
      <c r="S667" s="127">
        <f>$F667</f>
        <v>0</v>
      </c>
      <c r="T667" s="132">
        <v>1</v>
      </c>
      <c r="U667" s="132">
        <v>2</v>
      </c>
      <c r="V667" s="132">
        <v>3</v>
      </c>
      <c r="W667" s="142" t="s">
        <v>440</v>
      </c>
      <c r="X667" s="30"/>
      <c r="Y667" s="172">
        <f>$F667</f>
        <v>0</v>
      </c>
      <c r="Z667" s="168">
        <v>1</v>
      </c>
      <c r="AA667" s="168">
        <v>2</v>
      </c>
      <c r="AB667" s="168">
        <v>3</v>
      </c>
      <c r="AC667" s="173" t="s">
        <v>440</v>
      </c>
      <c r="AD667" s="30"/>
      <c r="AE667" s="172">
        <f>$F667</f>
        <v>0</v>
      </c>
      <c r="AF667" s="168">
        <v>1</v>
      </c>
      <c r="AG667" s="168">
        <v>2</v>
      </c>
      <c r="AH667" s="168">
        <v>3</v>
      </c>
      <c r="AI667" s="173" t="s">
        <v>440</v>
      </c>
      <c r="AJ667" s="30"/>
      <c r="AK667" s="172">
        <f>$F667</f>
        <v>0</v>
      </c>
      <c r="AL667" s="168">
        <v>1</v>
      </c>
      <c r="AM667" s="168">
        <v>2</v>
      </c>
      <c r="AN667" s="168">
        <v>3</v>
      </c>
      <c r="AO667" s="173" t="s">
        <v>440</v>
      </c>
    </row>
    <row r="668" spans="1:41" x14ac:dyDescent="0.3">
      <c r="D668" s="31" t="s">
        <v>435</v>
      </c>
      <c r="E668" s="30"/>
      <c r="F668" s="140">
        <f>'Data base'!J54</f>
        <v>0</v>
      </c>
      <c r="G668" s="127">
        <f>$F668</f>
        <v>0</v>
      </c>
      <c r="H668" s="127" t="s">
        <v>389</v>
      </c>
      <c r="I668" s="127" t="s">
        <v>404</v>
      </c>
      <c r="J668" s="127" t="s">
        <v>446</v>
      </c>
      <c r="K668" s="138" t="s">
        <v>447</v>
      </c>
      <c r="L668" s="30"/>
      <c r="M668" s="140">
        <f>$F668</f>
        <v>0</v>
      </c>
      <c r="N668" s="127" t="s">
        <v>389</v>
      </c>
      <c r="O668" s="127" t="s">
        <v>404</v>
      </c>
      <c r="P668" s="127" t="s">
        <v>446</v>
      </c>
      <c r="Q668" s="171" t="s">
        <v>447</v>
      </c>
      <c r="R668" s="30"/>
      <c r="S668" s="127">
        <f>$F668</f>
        <v>0</v>
      </c>
      <c r="T668" s="127" t="s">
        <v>389</v>
      </c>
      <c r="U668" s="127" t="s">
        <v>404</v>
      </c>
      <c r="V668" s="127" t="s">
        <v>446</v>
      </c>
      <c r="W668" s="171" t="s">
        <v>447</v>
      </c>
      <c r="X668" s="30"/>
      <c r="Y668" s="172">
        <f>$F668</f>
        <v>0</v>
      </c>
      <c r="Z668" s="167" t="s">
        <v>389</v>
      </c>
      <c r="AA668" s="167" t="s">
        <v>404</v>
      </c>
      <c r="AB668" s="167" t="s">
        <v>446</v>
      </c>
      <c r="AC668" s="171" t="s">
        <v>447</v>
      </c>
      <c r="AD668" s="30"/>
      <c r="AE668" s="172">
        <f>$F668</f>
        <v>0</v>
      </c>
      <c r="AF668" s="167" t="s">
        <v>389</v>
      </c>
      <c r="AG668" s="167" t="s">
        <v>404</v>
      </c>
      <c r="AH668" s="167" t="s">
        <v>446</v>
      </c>
      <c r="AI668" s="171" t="s">
        <v>447</v>
      </c>
      <c r="AJ668" s="30"/>
      <c r="AK668" s="172">
        <f>$F668</f>
        <v>0</v>
      </c>
      <c r="AL668" s="167" t="s">
        <v>389</v>
      </c>
      <c r="AM668" s="167" t="s">
        <v>404</v>
      </c>
      <c r="AN668" s="167" t="s">
        <v>446</v>
      </c>
      <c r="AO668" s="171" t="s">
        <v>447</v>
      </c>
    </row>
    <row r="669" spans="1:41" s="194" customFormat="1" x14ac:dyDescent="0.3">
      <c r="B669" s="3"/>
      <c r="D669" s="31" t="s">
        <v>601</v>
      </c>
      <c r="F669" s="139"/>
      <c r="G669" s="97">
        <f>'Data base'!S54</f>
        <v>0.51940014851255389</v>
      </c>
      <c r="H669" s="208" t="s">
        <v>640</v>
      </c>
      <c r="I669" s="208" t="s">
        <v>1058</v>
      </c>
      <c r="J669" s="171" t="s">
        <v>1055</v>
      </c>
      <c r="K669" s="208" t="s">
        <v>1054</v>
      </c>
      <c r="M669" s="97">
        <f>'Data base'!AB54</f>
        <v>2.7363654373397006</v>
      </c>
      <c r="N669" s="171" t="s">
        <v>1046</v>
      </c>
      <c r="O669" s="208" t="s">
        <v>1058</v>
      </c>
      <c r="P669" s="208" t="s">
        <v>1057</v>
      </c>
      <c r="Q669" s="208" t="s">
        <v>1054</v>
      </c>
      <c r="S669" s="97">
        <f>'Data base'!AK54</f>
        <v>0.64049620133374752</v>
      </c>
      <c r="T669" s="208" t="s">
        <v>640</v>
      </c>
      <c r="U669" s="208" t="s">
        <v>1058</v>
      </c>
      <c r="V669" s="171" t="s">
        <v>1057</v>
      </c>
      <c r="W669" s="258" t="s">
        <v>1054</v>
      </c>
      <c r="Y669" s="97">
        <f>'Data base'!AT54</f>
        <v>0.82119469259471434</v>
      </c>
      <c r="Z669" s="208" t="s">
        <v>640</v>
      </c>
      <c r="AA669" s="208" t="s">
        <v>1058</v>
      </c>
      <c r="AB669" s="171" t="s">
        <v>1055</v>
      </c>
      <c r="AC669" s="208" t="s">
        <v>1054</v>
      </c>
      <c r="AE669" s="97">
        <f>'Data base'!BC54</f>
        <v>0.87994113323124046</v>
      </c>
      <c r="AF669" s="208" t="s">
        <v>640</v>
      </c>
      <c r="AG669" s="208" t="s">
        <v>1058</v>
      </c>
      <c r="AH669" s="171" t="s">
        <v>1055</v>
      </c>
      <c r="AI669" s="208" t="s">
        <v>1054</v>
      </c>
      <c r="AK669" s="97">
        <f>'Data base'!BM54</f>
        <v>0.54968558833653491</v>
      </c>
      <c r="AL669" s="208" t="s">
        <v>640</v>
      </c>
      <c r="AM669" s="208" t="s">
        <v>1058</v>
      </c>
      <c r="AN669" s="171" t="s">
        <v>1055</v>
      </c>
      <c r="AO669" s="208" t="s">
        <v>1054</v>
      </c>
    </row>
    <row r="670" spans="1:41" x14ac:dyDescent="0.3">
      <c r="D670" s="31" t="s">
        <v>433</v>
      </c>
      <c r="E670" s="133" t="s">
        <v>441</v>
      </c>
      <c r="F670" s="139"/>
      <c r="G670" s="127" t="str">
        <f>'Data base'!K54</f>
        <v>LC</v>
      </c>
      <c r="H670" s="127" t="s">
        <v>442</v>
      </c>
      <c r="I670" s="127" t="s">
        <v>443</v>
      </c>
      <c r="J670" s="127" t="s">
        <v>444</v>
      </c>
      <c r="K670" s="138" t="s">
        <v>445</v>
      </c>
      <c r="L670" s="30"/>
      <c r="M670" s="172" t="str">
        <f>'Data base'!T54</f>
        <v>LC</v>
      </c>
      <c r="N670" s="127" t="s">
        <v>442</v>
      </c>
      <c r="O670" s="127" t="s">
        <v>443</v>
      </c>
      <c r="P670" s="127" t="s">
        <v>444</v>
      </c>
      <c r="Q670" s="171" t="s">
        <v>445</v>
      </c>
      <c r="R670" s="30"/>
      <c r="S670" s="127" t="str">
        <f>'Data base'!AC54</f>
        <v>-</v>
      </c>
      <c r="T670" s="127" t="s">
        <v>442</v>
      </c>
      <c r="U670" s="127" t="s">
        <v>443</v>
      </c>
      <c r="V670" s="127" t="s">
        <v>444</v>
      </c>
      <c r="W670" s="138" t="s">
        <v>445</v>
      </c>
      <c r="X670" s="30"/>
      <c r="Y670" s="208" t="str">
        <f>'Data base'!AL54</f>
        <v>-</v>
      </c>
      <c r="Z670" s="167" t="s">
        <v>442</v>
      </c>
      <c r="AA670" s="167" t="s">
        <v>443</v>
      </c>
      <c r="AB670" s="167" t="s">
        <v>444</v>
      </c>
      <c r="AC670" s="171" t="s">
        <v>445</v>
      </c>
      <c r="AD670" s="30"/>
      <c r="AE670" s="208" t="str">
        <f>'Data base'!AU54</f>
        <v>-</v>
      </c>
      <c r="AF670" s="167" t="s">
        <v>442</v>
      </c>
      <c r="AG670" s="167" t="s">
        <v>443</v>
      </c>
      <c r="AH670" s="167" t="s">
        <v>444</v>
      </c>
      <c r="AI670" s="171" t="s">
        <v>445</v>
      </c>
      <c r="AJ670" s="30"/>
      <c r="AK670" s="208" t="str">
        <f>'Data base'!BD54</f>
        <v>-</v>
      </c>
      <c r="AL670" s="167" t="s">
        <v>442</v>
      </c>
      <c r="AM670" s="167" t="s">
        <v>443</v>
      </c>
      <c r="AN670" s="167" t="s">
        <v>444</v>
      </c>
      <c r="AO670" s="171" t="s">
        <v>445</v>
      </c>
    </row>
    <row r="671" spans="1:41" x14ac:dyDescent="0.3">
      <c r="D671" s="264" t="s">
        <v>434</v>
      </c>
      <c r="E671" s="30" t="s">
        <v>384</v>
      </c>
      <c r="F671" s="139"/>
      <c r="G671" s="40" t="str">
        <f>'Data base'!P54</f>
        <v>- (50 - 100)</v>
      </c>
      <c r="H671" s="138" t="s">
        <v>389</v>
      </c>
      <c r="I671" s="127" t="s">
        <v>404</v>
      </c>
      <c r="J671" s="127" t="s">
        <v>287</v>
      </c>
      <c r="K671" s="127" t="s">
        <v>318</v>
      </c>
      <c r="L671" s="30"/>
      <c r="M671" s="218">
        <f>'Data base'!Y54</f>
        <v>0</v>
      </c>
      <c r="N671" s="127" t="s">
        <v>389</v>
      </c>
      <c r="O671" s="127" t="s">
        <v>404</v>
      </c>
      <c r="P671" s="171" t="s">
        <v>287</v>
      </c>
      <c r="Q671" s="127" t="s">
        <v>318</v>
      </c>
      <c r="R671" s="30"/>
      <c r="S671" s="127" t="str">
        <f>'Data base'!AH54</f>
        <v xml:space="preserve"> + (2 - 35)</v>
      </c>
      <c r="T671" s="127" t="s">
        <v>389</v>
      </c>
      <c r="U671" s="127" t="s">
        <v>404</v>
      </c>
      <c r="V671" s="127" t="s">
        <v>287</v>
      </c>
      <c r="W671" s="171" t="s">
        <v>318</v>
      </c>
      <c r="X671" s="30"/>
      <c r="Y671" s="99">
        <f>'Data base'!AQ54</f>
        <v>0</v>
      </c>
      <c r="Z671" s="167" t="s">
        <v>389</v>
      </c>
      <c r="AA671" s="167" t="s">
        <v>404</v>
      </c>
      <c r="AB671" s="171" t="s">
        <v>287</v>
      </c>
      <c r="AC671" s="167" t="s">
        <v>318</v>
      </c>
      <c r="AD671" s="30"/>
      <c r="AE671" s="208">
        <f>'Data base'!AZ54</f>
        <v>0</v>
      </c>
      <c r="AF671" s="167" t="s">
        <v>389</v>
      </c>
      <c r="AG671" s="167" t="s">
        <v>404</v>
      </c>
      <c r="AH671" s="171" t="s">
        <v>287</v>
      </c>
      <c r="AI671" s="167" t="s">
        <v>318</v>
      </c>
      <c r="AJ671" s="30"/>
      <c r="AK671" s="99" t="str">
        <f>'Data base'!BJ54</f>
        <v xml:space="preserve"> - (49 - 61)</v>
      </c>
      <c r="AL671" s="167" t="s">
        <v>389</v>
      </c>
      <c r="AM671" s="171" t="s">
        <v>404</v>
      </c>
      <c r="AN671" s="167" t="s">
        <v>287</v>
      </c>
      <c r="AO671" s="167" t="s">
        <v>318</v>
      </c>
    </row>
    <row r="672" spans="1:41" x14ac:dyDescent="0.3">
      <c r="D672" s="264"/>
      <c r="E672" s="30" t="s">
        <v>383</v>
      </c>
      <c r="F672" s="139"/>
      <c r="G672" s="40" t="str">
        <f>'Data base'!O54</f>
        <v>- (33 - 50)</v>
      </c>
      <c r="H672" s="134"/>
      <c r="I672" s="138" t="s">
        <v>389</v>
      </c>
      <c r="J672" s="127" t="s">
        <v>287</v>
      </c>
      <c r="K672" s="127" t="s">
        <v>318</v>
      </c>
      <c r="L672" s="30"/>
      <c r="M672" s="218">
        <f>'Data base'!X54</f>
        <v>0</v>
      </c>
      <c r="N672" s="134"/>
      <c r="O672" s="127" t="s">
        <v>389</v>
      </c>
      <c r="P672" s="171" t="s">
        <v>287</v>
      </c>
      <c r="Q672" s="127" t="s">
        <v>318</v>
      </c>
      <c r="R672" s="30"/>
      <c r="S672" s="127" t="str">
        <f>'Data base'!AG54</f>
        <v>+ (4 - 41)</v>
      </c>
      <c r="T672" s="134"/>
      <c r="U672" s="127" t="s">
        <v>389</v>
      </c>
      <c r="V672" s="127" t="s">
        <v>287</v>
      </c>
      <c r="W672" s="171" t="s">
        <v>318</v>
      </c>
      <c r="X672" s="30"/>
      <c r="Y672" s="99">
        <f>'Data base'!AP54</f>
        <v>0</v>
      </c>
      <c r="Z672" s="169"/>
      <c r="AA672" s="167" t="s">
        <v>389</v>
      </c>
      <c r="AB672" s="171" t="s">
        <v>287</v>
      </c>
      <c r="AC672" s="167" t="s">
        <v>318</v>
      </c>
      <c r="AD672" s="30"/>
      <c r="AE672" s="208">
        <f>'Data base'!AY54</f>
        <v>0</v>
      </c>
      <c r="AF672" s="169"/>
      <c r="AG672" s="167" t="s">
        <v>389</v>
      </c>
      <c r="AH672" s="171" t="s">
        <v>287</v>
      </c>
      <c r="AI672" s="167" t="s">
        <v>318</v>
      </c>
      <c r="AJ672" s="30"/>
      <c r="AK672" s="99" t="str">
        <f>'Data base'!BI54</f>
        <v xml:space="preserve"> + (9 - 29)</v>
      </c>
      <c r="AL672" s="169"/>
      <c r="AM672" s="167" t="s">
        <v>389</v>
      </c>
      <c r="AN672" s="167" t="s">
        <v>287</v>
      </c>
      <c r="AO672" s="171" t="s">
        <v>318</v>
      </c>
    </row>
    <row r="673" spans="1:44" x14ac:dyDescent="0.3">
      <c r="D673" s="30" t="s">
        <v>436</v>
      </c>
      <c r="E673" s="30"/>
      <c r="F673" s="139"/>
      <c r="G673" s="96">
        <f>'Data base'!N54</f>
        <v>8.0000000000000004E-4</v>
      </c>
      <c r="H673" s="127" t="s">
        <v>448</v>
      </c>
      <c r="I673" s="127" t="s">
        <v>449</v>
      </c>
      <c r="J673" s="127" t="s">
        <v>450</v>
      </c>
      <c r="K673" s="138" t="s">
        <v>493</v>
      </c>
      <c r="L673" s="30"/>
      <c r="M673" s="216">
        <f>'Data base'!W54</f>
        <v>1.6000000000000001E-4</v>
      </c>
      <c r="N673" s="127" t="s">
        <v>448</v>
      </c>
      <c r="O673" s="127" t="s">
        <v>449</v>
      </c>
      <c r="P673" s="127" t="s">
        <v>450</v>
      </c>
      <c r="Q673" s="171" t="s">
        <v>493</v>
      </c>
      <c r="R673" s="30"/>
      <c r="S673" s="127">
        <f>'Data base'!AF54</f>
        <v>6.2500000000000001E-4</v>
      </c>
      <c r="T673" s="127" t="s">
        <v>448</v>
      </c>
      <c r="U673" s="127" t="s">
        <v>449</v>
      </c>
      <c r="V673" s="127" t="s">
        <v>450</v>
      </c>
      <c r="W673" s="171" t="s">
        <v>493</v>
      </c>
      <c r="X673" s="30"/>
      <c r="Y673" s="100">
        <f>'Data base'!AO54</f>
        <v>6.4516129032258064E-4</v>
      </c>
      <c r="Z673" s="167" t="s">
        <v>448</v>
      </c>
      <c r="AA673" s="167" t="s">
        <v>449</v>
      </c>
      <c r="AB673" s="167" t="s">
        <v>450</v>
      </c>
      <c r="AC673" s="171" t="s">
        <v>493</v>
      </c>
      <c r="AD673" s="30"/>
      <c r="AE673" s="96">
        <f>'Data base'!AX54</f>
        <v>5.9999999999999995E-4</v>
      </c>
      <c r="AF673" s="167" t="s">
        <v>448</v>
      </c>
      <c r="AG673" s="167" t="s">
        <v>449</v>
      </c>
      <c r="AH673" s="167" t="s">
        <v>450</v>
      </c>
      <c r="AI673" s="171" t="s">
        <v>493</v>
      </c>
      <c r="AJ673" s="30"/>
      <c r="AK673" s="96">
        <f>'Data base'!BH54</f>
        <v>1.0554089709762533E-3</v>
      </c>
      <c r="AL673" s="167" t="s">
        <v>448</v>
      </c>
      <c r="AM673" s="167" t="s">
        <v>449</v>
      </c>
      <c r="AN673" s="167" t="s">
        <v>450</v>
      </c>
      <c r="AO673" s="171" t="s">
        <v>493</v>
      </c>
    </row>
    <row r="674" spans="1:44" x14ac:dyDescent="0.3">
      <c r="D674" s="30" t="s">
        <v>437</v>
      </c>
      <c r="E674" s="30"/>
      <c r="F674" s="140" t="str">
        <f>'Data base'!E54</f>
        <v>&lt;3.3</v>
      </c>
      <c r="G674" s="127" t="str">
        <f>$F674</f>
        <v>&lt;3.3</v>
      </c>
      <c r="H674" s="127" t="s">
        <v>451</v>
      </c>
      <c r="I674" s="127" t="s">
        <v>452</v>
      </c>
      <c r="J674" s="135" t="s">
        <v>453</v>
      </c>
      <c r="K674" s="171" t="s">
        <v>370</v>
      </c>
      <c r="L674" s="30"/>
      <c r="M674" s="172" t="str">
        <f>$F674</f>
        <v>&lt;3.3</v>
      </c>
      <c r="N674" s="127" t="s">
        <v>451</v>
      </c>
      <c r="O674" s="127" t="s">
        <v>452</v>
      </c>
      <c r="P674" s="135" t="s">
        <v>453</v>
      </c>
      <c r="Q674" s="171" t="s">
        <v>370</v>
      </c>
      <c r="R674" s="30"/>
      <c r="S674" s="127" t="str">
        <f>$F674</f>
        <v>&lt;3.3</v>
      </c>
      <c r="T674" s="127" t="s">
        <v>451</v>
      </c>
      <c r="U674" s="127" t="s">
        <v>452</v>
      </c>
      <c r="V674" s="135" t="s">
        <v>453</v>
      </c>
      <c r="W674" s="138" t="s">
        <v>370</v>
      </c>
      <c r="X674" s="30"/>
      <c r="Y674" s="208" t="str">
        <f>$F674</f>
        <v>&lt;3.3</v>
      </c>
      <c r="Z674" s="167" t="s">
        <v>451</v>
      </c>
      <c r="AA674" s="167" t="s">
        <v>452</v>
      </c>
      <c r="AB674" s="170" t="s">
        <v>453</v>
      </c>
      <c r="AC674" s="171" t="s">
        <v>370</v>
      </c>
      <c r="AD674" s="30"/>
      <c r="AE674" s="208" t="str">
        <f>$F674</f>
        <v>&lt;3.3</v>
      </c>
      <c r="AF674" s="167" t="s">
        <v>451</v>
      </c>
      <c r="AG674" s="167" t="s">
        <v>452</v>
      </c>
      <c r="AH674" s="170" t="s">
        <v>453</v>
      </c>
      <c r="AI674" s="171" t="s">
        <v>370</v>
      </c>
      <c r="AJ674" s="30"/>
      <c r="AK674" s="208" t="str">
        <f>$F674</f>
        <v>&lt;3.3</v>
      </c>
      <c r="AL674" s="167" t="s">
        <v>451</v>
      </c>
      <c r="AM674" s="167" t="s">
        <v>452</v>
      </c>
      <c r="AN674" s="170" t="s">
        <v>453</v>
      </c>
      <c r="AO674" s="171" t="s">
        <v>370</v>
      </c>
    </row>
    <row r="675" spans="1:44" x14ac:dyDescent="0.3">
      <c r="D675" s="30" t="s">
        <v>561</v>
      </c>
      <c r="E675" s="30"/>
      <c r="F675" s="139"/>
      <c r="G675" s="299">
        <f>'Data base'!L54</f>
        <v>50000</v>
      </c>
      <c r="H675" s="299"/>
      <c r="I675" s="299"/>
      <c r="J675" s="365"/>
      <c r="K675" s="299"/>
      <c r="L675" s="300"/>
      <c r="M675" s="299">
        <f>'Data base'!U54</f>
        <v>250000</v>
      </c>
      <c r="N675" s="299"/>
      <c r="O675" s="299"/>
      <c r="P675" s="365"/>
      <c r="Q675" s="299"/>
      <c r="R675" s="300"/>
      <c r="S675" s="299">
        <f>'Data base'!AD54</f>
        <v>480000</v>
      </c>
      <c r="T675" s="299"/>
      <c r="U675" s="299"/>
      <c r="V675" s="365"/>
      <c r="W675" s="299"/>
      <c r="X675" s="300"/>
      <c r="Y675" s="299">
        <f>'Data base'!AM54</f>
        <v>93000</v>
      </c>
      <c r="Z675" s="300"/>
      <c r="AA675" s="300"/>
      <c r="AB675" s="300"/>
      <c r="AC675" s="300"/>
      <c r="AD675" s="300"/>
      <c r="AE675" s="299">
        <f>'Data base'!AV54</f>
        <v>100000</v>
      </c>
      <c r="AF675" s="300"/>
      <c r="AG675" s="300"/>
      <c r="AH675" s="300"/>
      <c r="AI675" s="300"/>
      <c r="AJ675" s="300"/>
      <c r="AK675" s="299">
        <f>'Data base'!BF54</f>
        <v>379000</v>
      </c>
      <c r="AL675" s="300"/>
      <c r="AM675" s="300"/>
      <c r="AN675" s="300"/>
      <c r="AO675" s="300"/>
      <c r="AP675" s="300"/>
      <c r="AQ675" s="300"/>
    </row>
    <row r="676" spans="1:44" x14ac:dyDescent="0.3">
      <c r="D676" s="30" t="s">
        <v>1039</v>
      </c>
      <c r="E676" s="30"/>
      <c r="F676" s="139"/>
      <c r="G676" s="125" t="str">
        <f>Protection!E54</f>
        <v>none - except deliberate destruction of, or damage to, their nests and eggs or removal of their nests</v>
      </c>
      <c r="H676" s="30"/>
      <c r="I676" s="30"/>
      <c r="J676" s="30"/>
      <c r="K676" s="30"/>
      <c r="L676" s="30"/>
      <c r="M676" s="172">
        <f>Protection!F54</f>
        <v>0</v>
      </c>
      <c r="N676" s="30"/>
      <c r="O676" s="30"/>
      <c r="P676" s="30"/>
      <c r="Q676" s="30"/>
      <c r="R676" s="30"/>
      <c r="S676" s="225">
        <f>Protection!G54</f>
        <v>0</v>
      </c>
      <c r="T676" s="30"/>
      <c r="U676" s="30"/>
      <c r="V676" s="30"/>
      <c r="W676" s="30"/>
      <c r="X676" s="30"/>
      <c r="Y676" s="208">
        <f>Protection!H54</f>
        <v>0</v>
      </c>
      <c r="Z676" s="30"/>
      <c r="AA676" s="30"/>
      <c r="AB676" s="30"/>
      <c r="AC676" s="30"/>
      <c r="AD676" s="30"/>
      <c r="AE676" s="208">
        <f>Protection!I54</f>
        <v>0</v>
      </c>
      <c r="AF676" s="30"/>
      <c r="AG676" s="30"/>
      <c r="AH676" s="30"/>
      <c r="AI676" s="30"/>
      <c r="AJ676" s="30"/>
      <c r="AK676" s="208">
        <f>Protection!J54</f>
        <v>0</v>
      </c>
      <c r="AL676" s="30"/>
      <c r="AM676" s="30"/>
      <c r="AN676" s="30"/>
      <c r="AO676" s="30"/>
    </row>
    <row r="677" spans="1:44" x14ac:dyDescent="0.3">
      <c r="D677" s="30" t="s">
        <v>1038</v>
      </c>
      <c r="E677" s="30"/>
      <c r="F677" s="139"/>
      <c r="G677" s="125" t="str">
        <f>Protection!K54</f>
        <v>none</v>
      </c>
      <c r="H677" s="30"/>
      <c r="I677" s="30"/>
      <c r="J677" s="30"/>
      <c r="K677" s="30"/>
      <c r="L677" s="30"/>
      <c r="M677" s="172">
        <f>Protection!L54</f>
        <v>0</v>
      </c>
      <c r="N677" s="30"/>
      <c r="O677" s="30"/>
      <c r="P677" s="30"/>
      <c r="Q677" s="30"/>
      <c r="R677" s="30"/>
      <c r="S677" s="30" t="str">
        <f>Protection!M54</f>
        <v>none</v>
      </c>
      <c r="T677" s="30"/>
      <c r="U677" s="30"/>
      <c r="V677" s="30"/>
      <c r="W677" s="30"/>
      <c r="X677" s="30"/>
      <c r="Y677" s="208">
        <f>Protection!N54</f>
        <v>0</v>
      </c>
      <c r="Z677" s="30"/>
      <c r="AA677" s="30"/>
      <c r="AB677" s="30"/>
      <c r="AC677" s="30"/>
      <c r="AD677" s="30"/>
      <c r="AE677" s="208">
        <f>Protection!O54</f>
        <v>0</v>
      </c>
      <c r="AF677" s="30"/>
      <c r="AG677" s="30"/>
      <c r="AH677" s="30"/>
      <c r="AI677" s="30"/>
      <c r="AJ677" s="30"/>
      <c r="AK677" s="225" t="str">
        <f>Protection!P54</f>
        <v>-</v>
      </c>
      <c r="AL677" s="30"/>
      <c r="AM677" s="30"/>
      <c r="AN677" s="30"/>
      <c r="AO677" s="30"/>
    </row>
    <row r="679" spans="1:44" x14ac:dyDescent="0.3">
      <c r="A679" s="194">
        <v>55</v>
      </c>
      <c r="B679" s="39" t="str">
        <f>'Data base'!C55</f>
        <v>Luscinia luscinia</v>
      </c>
      <c r="C679" s="29" t="str">
        <f>'Data base'!D55</f>
        <v>Thrush Nigthingale</v>
      </c>
      <c r="D679" s="65" t="s">
        <v>438</v>
      </c>
      <c r="E679" s="65"/>
      <c r="F679" s="131"/>
      <c r="H679" s="131" t="s">
        <v>439</v>
      </c>
      <c r="I679" s="131" t="s">
        <v>381</v>
      </c>
      <c r="J679" s="131" t="s">
        <v>861</v>
      </c>
      <c r="K679" s="131" t="s">
        <v>860</v>
      </c>
      <c r="L679" s="30"/>
      <c r="N679" s="131" t="s">
        <v>439</v>
      </c>
      <c r="O679" s="131" t="s">
        <v>381</v>
      </c>
      <c r="P679" s="131" t="s">
        <v>861</v>
      </c>
      <c r="Q679" s="131" t="s">
        <v>860</v>
      </c>
      <c r="R679" s="30"/>
      <c r="S679" s="30"/>
      <c r="T679" s="131" t="s">
        <v>439</v>
      </c>
      <c r="U679" s="131" t="s">
        <v>381</v>
      </c>
      <c r="V679" s="131" t="s">
        <v>861</v>
      </c>
      <c r="W679" s="131" t="s">
        <v>860</v>
      </c>
      <c r="X679" s="30"/>
      <c r="Y679" s="30"/>
      <c r="Z679" s="131" t="s">
        <v>439</v>
      </c>
      <c r="AA679" s="131" t="s">
        <v>381</v>
      </c>
      <c r="AB679" s="131" t="s">
        <v>861</v>
      </c>
      <c r="AC679" s="131" t="s">
        <v>860</v>
      </c>
      <c r="AD679" s="30"/>
      <c r="AE679" s="30"/>
      <c r="AF679" s="131" t="s">
        <v>439</v>
      </c>
      <c r="AG679" s="131" t="s">
        <v>381</v>
      </c>
      <c r="AH679" s="131" t="s">
        <v>861</v>
      </c>
      <c r="AI679" s="131" t="s">
        <v>860</v>
      </c>
      <c r="AJ679" s="30"/>
      <c r="AK679" s="30"/>
      <c r="AL679" s="131" t="s">
        <v>439</v>
      </c>
      <c r="AM679" s="131" t="s">
        <v>381</v>
      </c>
      <c r="AN679" s="131" t="s">
        <v>861</v>
      </c>
      <c r="AO679" s="131" t="s">
        <v>860</v>
      </c>
    </row>
    <row r="680" spans="1:44" x14ac:dyDescent="0.3">
      <c r="D680" s="130" t="s">
        <v>432</v>
      </c>
      <c r="E680" s="130"/>
      <c r="F680" s="141">
        <f>'Data base'!G55</f>
        <v>0</v>
      </c>
      <c r="G680" s="127">
        <f>$F680</f>
        <v>0</v>
      </c>
      <c r="H680" s="132">
        <v>1</v>
      </c>
      <c r="I680" s="132">
        <v>2</v>
      </c>
      <c r="J680" s="132">
        <v>3</v>
      </c>
      <c r="K680" s="142" t="s">
        <v>440</v>
      </c>
      <c r="L680" s="30"/>
      <c r="M680" s="140">
        <f>$F680</f>
        <v>0</v>
      </c>
      <c r="N680" s="132">
        <v>1</v>
      </c>
      <c r="O680" s="132">
        <v>2</v>
      </c>
      <c r="P680" s="132">
        <v>3</v>
      </c>
      <c r="Q680" s="173" t="s">
        <v>440</v>
      </c>
      <c r="R680" s="30"/>
      <c r="S680" s="127">
        <f>$F680</f>
        <v>0</v>
      </c>
      <c r="T680" s="132">
        <v>1</v>
      </c>
      <c r="U680" s="132">
        <v>2</v>
      </c>
      <c r="V680" s="132">
        <v>3</v>
      </c>
      <c r="W680" s="142" t="s">
        <v>440</v>
      </c>
      <c r="X680" s="30"/>
      <c r="Y680" s="172">
        <f>$F680</f>
        <v>0</v>
      </c>
      <c r="Z680" s="168">
        <v>1</v>
      </c>
      <c r="AA680" s="168">
        <v>2</v>
      </c>
      <c r="AB680" s="168">
        <v>3</v>
      </c>
      <c r="AC680" s="173" t="s">
        <v>440</v>
      </c>
      <c r="AD680" s="30"/>
      <c r="AE680" s="172">
        <f>$F680</f>
        <v>0</v>
      </c>
      <c r="AF680" s="168">
        <v>1</v>
      </c>
      <c r="AG680" s="168">
        <v>2</v>
      </c>
      <c r="AH680" s="168">
        <v>3</v>
      </c>
      <c r="AI680" s="173" t="s">
        <v>440</v>
      </c>
      <c r="AJ680" s="30"/>
      <c r="AK680" s="172">
        <f>$F680</f>
        <v>0</v>
      </c>
      <c r="AL680" s="168">
        <v>1</v>
      </c>
      <c r="AM680" s="168">
        <v>2</v>
      </c>
      <c r="AN680" s="168">
        <v>3</v>
      </c>
      <c r="AO680" s="173" t="s">
        <v>440</v>
      </c>
    </row>
    <row r="681" spans="1:44" x14ac:dyDescent="0.3">
      <c r="D681" s="31" t="s">
        <v>435</v>
      </c>
      <c r="E681" s="30"/>
      <c r="F681" s="140">
        <f>'Data base'!J55</f>
        <v>0</v>
      </c>
      <c r="G681" s="127">
        <f>$F681</f>
        <v>0</v>
      </c>
      <c r="H681" s="127" t="s">
        <v>389</v>
      </c>
      <c r="I681" s="127" t="s">
        <v>404</v>
      </c>
      <c r="J681" s="127" t="s">
        <v>446</v>
      </c>
      <c r="K681" s="138" t="s">
        <v>447</v>
      </c>
      <c r="L681" s="30"/>
      <c r="M681" s="140">
        <f>$F681</f>
        <v>0</v>
      </c>
      <c r="N681" s="127" t="s">
        <v>389</v>
      </c>
      <c r="O681" s="127" t="s">
        <v>404</v>
      </c>
      <c r="P681" s="127" t="s">
        <v>446</v>
      </c>
      <c r="Q681" s="171" t="s">
        <v>447</v>
      </c>
      <c r="R681" s="30"/>
      <c r="S681" s="127">
        <f>$F681</f>
        <v>0</v>
      </c>
      <c r="T681" s="127" t="s">
        <v>389</v>
      </c>
      <c r="U681" s="127" t="s">
        <v>404</v>
      </c>
      <c r="V681" s="127" t="s">
        <v>446</v>
      </c>
      <c r="W681" s="138" t="s">
        <v>447</v>
      </c>
      <c r="X681" s="30"/>
      <c r="Y681" s="172">
        <f>$F681</f>
        <v>0</v>
      </c>
      <c r="Z681" s="167" t="s">
        <v>389</v>
      </c>
      <c r="AA681" s="167" t="s">
        <v>404</v>
      </c>
      <c r="AB681" s="167" t="s">
        <v>446</v>
      </c>
      <c r="AC681" s="171" t="s">
        <v>447</v>
      </c>
      <c r="AD681" s="30"/>
      <c r="AE681" s="172">
        <f>$F681</f>
        <v>0</v>
      </c>
      <c r="AF681" s="167" t="s">
        <v>389</v>
      </c>
      <c r="AG681" s="167" t="s">
        <v>404</v>
      </c>
      <c r="AH681" s="167" t="s">
        <v>446</v>
      </c>
      <c r="AI681" s="171" t="s">
        <v>447</v>
      </c>
      <c r="AJ681" s="30"/>
      <c r="AK681" s="172">
        <f>$F681</f>
        <v>0</v>
      </c>
      <c r="AL681" s="167" t="s">
        <v>389</v>
      </c>
      <c r="AM681" s="167" t="s">
        <v>404</v>
      </c>
      <c r="AN681" s="167" t="s">
        <v>446</v>
      </c>
      <c r="AO681" s="171" t="s">
        <v>447</v>
      </c>
    </row>
    <row r="682" spans="1:44" s="194" customFormat="1" x14ac:dyDescent="0.3">
      <c r="B682" s="3"/>
      <c r="D682" s="31" t="s">
        <v>601</v>
      </c>
      <c r="F682" s="139"/>
      <c r="G682" s="97">
        <f>'Data base'!S55</f>
        <v>1.0388002970251078</v>
      </c>
      <c r="H682" s="208" t="s">
        <v>640</v>
      </c>
      <c r="I682" s="171" t="s">
        <v>1059</v>
      </c>
      <c r="J682" s="208" t="s">
        <v>1057</v>
      </c>
      <c r="K682" s="208" t="s">
        <v>1054</v>
      </c>
      <c r="M682" s="97">
        <f>'Data base'!AB55</f>
        <v>17.786375342708055</v>
      </c>
      <c r="N682" s="171" t="s">
        <v>1046</v>
      </c>
      <c r="O682" s="208" t="s">
        <v>1058</v>
      </c>
      <c r="P682" s="208" t="s">
        <v>1057</v>
      </c>
      <c r="Q682" s="208" t="s">
        <v>1054</v>
      </c>
      <c r="S682" s="97">
        <f>'Data base'!AK55</f>
        <v>0.23528431885729498</v>
      </c>
      <c r="T682" s="208" t="s">
        <v>640</v>
      </c>
      <c r="U682" s="208" t="s">
        <v>1058</v>
      </c>
      <c r="V682" s="208" t="s">
        <v>1057</v>
      </c>
      <c r="W682" s="171" t="s">
        <v>1054</v>
      </c>
      <c r="Y682" s="97">
        <f>'Data base'!AT55</f>
        <v>22.582854046354644</v>
      </c>
      <c r="Z682" s="171" t="s">
        <v>1046</v>
      </c>
      <c r="AA682" s="208" t="s">
        <v>1058</v>
      </c>
      <c r="AB682" s="208" t="s">
        <v>1057</v>
      </c>
      <c r="AC682" s="208" t="s">
        <v>1054</v>
      </c>
      <c r="AE682" s="97">
        <f>'Data base'!BC55</f>
        <v>4.0612667687595714</v>
      </c>
      <c r="AF682" s="171" t="s">
        <v>1046</v>
      </c>
      <c r="AG682" s="208" t="s">
        <v>1058</v>
      </c>
      <c r="AH682" s="208" t="s">
        <v>1057</v>
      </c>
      <c r="AI682" s="208" t="s">
        <v>1054</v>
      </c>
      <c r="AK682" s="97">
        <f>'Data base'!BM55</f>
        <v>0.39263256309752498</v>
      </c>
      <c r="AL682" s="208" t="s">
        <v>640</v>
      </c>
      <c r="AM682" s="208" t="s">
        <v>1058</v>
      </c>
      <c r="AN682" s="208" t="s">
        <v>1057</v>
      </c>
      <c r="AO682" s="171" t="s">
        <v>1054</v>
      </c>
    </row>
    <row r="683" spans="1:44" x14ac:dyDescent="0.3">
      <c r="D683" s="31" t="s">
        <v>433</v>
      </c>
      <c r="E683" s="133" t="s">
        <v>441</v>
      </c>
      <c r="F683" s="139"/>
      <c r="G683" s="127" t="str">
        <f>'Data base'!K55</f>
        <v>LC</v>
      </c>
      <c r="H683" s="127" t="s">
        <v>442</v>
      </c>
      <c r="I683" s="127" t="s">
        <v>443</v>
      </c>
      <c r="J683" s="127" t="s">
        <v>444</v>
      </c>
      <c r="K683" s="138" t="s">
        <v>445</v>
      </c>
      <c r="L683" s="30"/>
      <c r="M683" s="172" t="str">
        <f>'Data base'!T55</f>
        <v>LC</v>
      </c>
      <c r="N683" s="127" t="s">
        <v>442</v>
      </c>
      <c r="O683" s="127" t="s">
        <v>443</v>
      </c>
      <c r="P683" s="127" t="s">
        <v>444</v>
      </c>
      <c r="Q683" s="171" t="s">
        <v>445</v>
      </c>
      <c r="R683" s="30"/>
      <c r="S683" s="127" t="str">
        <f>'Data base'!AC55</f>
        <v>-</v>
      </c>
      <c r="T683" s="127" t="s">
        <v>442</v>
      </c>
      <c r="U683" s="127" t="s">
        <v>443</v>
      </c>
      <c r="V683" s="127" t="s">
        <v>444</v>
      </c>
      <c r="W683" s="138" t="s">
        <v>445</v>
      </c>
      <c r="X683" s="30"/>
      <c r="Y683" s="208" t="str">
        <f>'Data base'!AL55</f>
        <v>-</v>
      </c>
      <c r="Z683" s="167" t="s">
        <v>442</v>
      </c>
      <c r="AA683" s="167" t="s">
        <v>443</v>
      </c>
      <c r="AB683" s="167" t="s">
        <v>444</v>
      </c>
      <c r="AC683" s="171" t="s">
        <v>445</v>
      </c>
      <c r="AD683" s="30"/>
      <c r="AE683" s="208" t="str">
        <f>'Data base'!AU55</f>
        <v>-</v>
      </c>
      <c r="AF683" s="167" t="s">
        <v>442</v>
      </c>
      <c r="AG683" s="167" t="s">
        <v>443</v>
      </c>
      <c r="AH683" s="167" t="s">
        <v>444</v>
      </c>
      <c r="AI683" s="171" t="s">
        <v>445</v>
      </c>
      <c r="AJ683" s="30"/>
      <c r="AK683" s="208" t="str">
        <f>'Data base'!BD55</f>
        <v>-</v>
      </c>
      <c r="AL683" s="167" t="s">
        <v>442</v>
      </c>
      <c r="AM683" s="167" t="s">
        <v>443</v>
      </c>
      <c r="AN683" s="167" t="s">
        <v>444</v>
      </c>
      <c r="AO683" s="171" t="s">
        <v>445</v>
      </c>
    </row>
    <row r="684" spans="1:44" x14ac:dyDescent="0.3">
      <c r="D684" s="264" t="s">
        <v>434</v>
      </c>
      <c r="E684" s="30" t="s">
        <v>384</v>
      </c>
      <c r="F684" s="139"/>
      <c r="G684" s="40" t="str">
        <f>'Data base'!P55</f>
        <v>- (33 - 50)</v>
      </c>
      <c r="H684" s="127" t="s">
        <v>389</v>
      </c>
      <c r="I684" s="138" t="s">
        <v>404</v>
      </c>
      <c r="J684" s="127" t="s">
        <v>287</v>
      </c>
      <c r="K684" s="127" t="s">
        <v>318</v>
      </c>
      <c r="L684" s="30"/>
      <c r="M684" s="218">
        <f>'Data base'!Y55</f>
        <v>0</v>
      </c>
      <c r="N684" s="127" t="s">
        <v>389</v>
      </c>
      <c r="O684" s="127" t="s">
        <v>404</v>
      </c>
      <c r="P684" s="171" t="s">
        <v>287</v>
      </c>
      <c r="Q684" s="127" t="s">
        <v>318</v>
      </c>
      <c r="R684" s="30"/>
      <c r="S684" s="127" t="str">
        <f>'Data base'!AH55</f>
        <v xml:space="preserve"> + (52 - 91)</v>
      </c>
      <c r="T684" s="127" t="s">
        <v>389</v>
      </c>
      <c r="U684" s="127" t="s">
        <v>404</v>
      </c>
      <c r="V684" s="127" t="s">
        <v>287</v>
      </c>
      <c r="W684" s="171" t="s">
        <v>318</v>
      </c>
      <c r="X684" s="30"/>
      <c r="Y684" s="99" t="str">
        <f>'Data base'!AQ55</f>
        <v xml:space="preserve"> + (49 - 213)</v>
      </c>
      <c r="Z684" s="167" t="s">
        <v>389</v>
      </c>
      <c r="AA684" s="167" t="s">
        <v>404</v>
      </c>
      <c r="AB684" s="167" t="s">
        <v>287</v>
      </c>
      <c r="AC684" s="171" t="s">
        <v>318</v>
      </c>
      <c r="AD684" s="30"/>
      <c r="AE684" s="208">
        <f>'Data base'!AZ55</f>
        <v>0</v>
      </c>
      <c r="AF684" s="167" t="s">
        <v>389</v>
      </c>
      <c r="AG684" s="167" t="s">
        <v>404</v>
      </c>
      <c r="AH684" s="171" t="s">
        <v>287</v>
      </c>
      <c r="AI684" s="167" t="s">
        <v>318</v>
      </c>
      <c r="AJ684" s="30"/>
      <c r="AK684" s="99" t="str">
        <f>'Data base'!BJ55</f>
        <v xml:space="preserve"> - (30 - 70)</v>
      </c>
      <c r="AL684" s="167" t="s">
        <v>389</v>
      </c>
      <c r="AM684" s="171" t="s">
        <v>404</v>
      </c>
      <c r="AN684" s="167" t="s">
        <v>287</v>
      </c>
      <c r="AO684" s="167" t="s">
        <v>318</v>
      </c>
    </row>
    <row r="685" spans="1:44" x14ac:dyDescent="0.3">
      <c r="D685" s="264"/>
      <c r="E685" s="30" t="s">
        <v>383</v>
      </c>
      <c r="F685" s="139"/>
      <c r="G685" s="99">
        <f>'Data base'!O55</f>
        <v>0</v>
      </c>
      <c r="H685" s="134"/>
      <c r="I685" s="127" t="s">
        <v>389</v>
      </c>
      <c r="J685" s="138" t="s">
        <v>287</v>
      </c>
      <c r="K685" s="127" t="s">
        <v>318</v>
      </c>
      <c r="L685" s="30"/>
      <c r="M685" s="218">
        <f>'Data base'!X55</f>
        <v>0</v>
      </c>
      <c r="N685" s="134"/>
      <c r="O685" s="127" t="s">
        <v>389</v>
      </c>
      <c r="P685" s="171" t="s">
        <v>287</v>
      </c>
      <c r="Q685" s="127" t="s">
        <v>318</v>
      </c>
      <c r="R685" s="30"/>
      <c r="S685" s="127" t="str">
        <f>'Data base'!AG55</f>
        <v>+ (34 - 72)</v>
      </c>
      <c r="T685" s="134"/>
      <c r="U685" s="127" t="s">
        <v>389</v>
      </c>
      <c r="V685" s="127" t="s">
        <v>287</v>
      </c>
      <c r="W685" s="171" t="s">
        <v>318</v>
      </c>
      <c r="X685" s="30"/>
      <c r="Y685" s="99" t="str">
        <f>'Data base'!AP55</f>
        <v xml:space="preserve">F </v>
      </c>
      <c r="Z685" s="169"/>
      <c r="AA685" s="144" t="s">
        <v>389</v>
      </c>
      <c r="AB685" s="144" t="s">
        <v>287</v>
      </c>
      <c r="AC685" s="144" t="s">
        <v>318</v>
      </c>
      <c r="AD685" s="30"/>
      <c r="AE685" s="208">
        <f>'Data base'!AY55</f>
        <v>0</v>
      </c>
      <c r="AF685" s="169"/>
      <c r="AG685" s="167" t="s">
        <v>389</v>
      </c>
      <c r="AH685" s="171" t="s">
        <v>287</v>
      </c>
      <c r="AI685" s="167" t="s">
        <v>318</v>
      </c>
      <c r="AJ685" s="30"/>
      <c r="AK685" s="99">
        <f>'Data base'!BI55</f>
        <v>0</v>
      </c>
      <c r="AL685" s="169"/>
      <c r="AM685" s="167" t="s">
        <v>389</v>
      </c>
      <c r="AN685" s="171" t="s">
        <v>287</v>
      </c>
      <c r="AO685" s="167" t="s">
        <v>318</v>
      </c>
    </row>
    <row r="686" spans="1:44" x14ac:dyDescent="0.3">
      <c r="D686" s="30" t="s">
        <v>436</v>
      </c>
      <c r="E686" s="30"/>
      <c r="F686" s="139"/>
      <c r="G686" s="96">
        <f>'Data base'!N55</f>
        <v>4.4444444444444444E-3</v>
      </c>
      <c r="H686" s="127" t="s">
        <v>448</v>
      </c>
      <c r="I686" s="127" t="s">
        <v>449</v>
      </c>
      <c r="J686" s="127" t="s">
        <v>450</v>
      </c>
      <c r="K686" s="138" t="s">
        <v>493</v>
      </c>
      <c r="L686" s="30"/>
      <c r="M686" s="216">
        <f>'Data base'!W55</f>
        <v>3.076923076923077E-4</v>
      </c>
      <c r="N686" s="127" t="s">
        <v>448</v>
      </c>
      <c r="O686" s="127" t="s">
        <v>449</v>
      </c>
      <c r="P686" s="127" t="s">
        <v>450</v>
      </c>
      <c r="Q686" s="171" t="s">
        <v>493</v>
      </c>
      <c r="R686" s="30"/>
      <c r="S686" s="127">
        <f>'Data base'!AF55</f>
        <v>2.7272727272727271E-2</v>
      </c>
      <c r="T686" s="127" t="s">
        <v>448</v>
      </c>
      <c r="U686" s="127" t="s">
        <v>449</v>
      </c>
      <c r="V686" s="171" t="s">
        <v>1050</v>
      </c>
      <c r="W686" s="127" t="s">
        <v>493</v>
      </c>
      <c r="X686" s="30"/>
      <c r="Y686" s="100">
        <f>'Data base'!AO55</f>
        <v>2.6761819803746654E-4</v>
      </c>
      <c r="Z686" s="167" t="s">
        <v>448</v>
      </c>
      <c r="AA686" s="167" t="s">
        <v>449</v>
      </c>
      <c r="AB686" s="167" t="s">
        <v>450</v>
      </c>
      <c r="AC686" s="171" t="s">
        <v>493</v>
      </c>
      <c r="AD686" s="30"/>
      <c r="AE686" s="96">
        <f>'Data base'!AX55</f>
        <v>1.5E-3</v>
      </c>
      <c r="AF686" s="167" t="s">
        <v>448</v>
      </c>
      <c r="AG686" s="167" t="s">
        <v>449</v>
      </c>
      <c r="AH686" s="167" t="s">
        <v>450</v>
      </c>
      <c r="AI686" s="171" t="s">
        <v>493</v>
      </c>
      <c r="AJ686" s="30"/>
      <c r="AK686" s="96">
        <f>'Data base'!BH55</f>
        <v>1.4814814814814815E-2</v>
      </c>
      <c r="AL686" s="167" t="s">
        <v>448</v>
      </c>
      <c r="AM686" s="167" t="s">
        <v>449</v>
      </c>
      <c r="AN686" s="171" t="s">
        <v>1050</v>
      </c>
      <c r="AO686" s="167" t="s">
        <v>493</v>
      </c>
    </row>
    <row r="687" spans="1:44" x14ac:dyDescent="0.3">
      <c r="D687" s="30" t="s">
        <v>437</v>
      </c>
      <c r="E687" s="30"/>
      <c r="F687" s="140" t="str">
        <f>'Data base'!E55</f>
        <v>&lt;3.3</v>
      </c>
      <c r="G687" s="127" t="str">
        <f>$F687</f>
        <v>&lt;3.3</v>
      </c>
      <c r="H687" s="127" t="s">
        <v>451</v>
      </c>
      <c r="I687" s="127" t="s">
        <v>452</v>
      </c>
      <c r="J687" s="135" t="s">
        <v>453</v>
      </c>
      <c r="K687" s="138" t="s">
        <v>370</v>
      </c>
      <c r="L687" s="30"/>
      <c r="M687" s="172" t="str">
        <f>$F687</f>
        <v>&lt;3.3</v>
      </c>
      <c r="N687" s="127" t="s">
        <v>451</v>
      </c>
      <c r="O687" s="127" t="s">
        <v>452</v>
      </c>
      <c r="P687" s="135" t="s">
        <v>453</v>
      </c>
      <c r="Q687" s="171" t="s">
        <v>370</v>
      </c>
      <c r="R687" s="30"/>
      <c r="S687" s="127" t="str">
        <f>$F687</f>
        <v>&lt;3.3</v>
      </c>
      <c r="T687" s="127" t="s">
        <v>451</v>
      </c>
      <c r="U687" s="127" t="s">
        <v>452</v>
      </c>
      <c r="V687" s="135" t="s">
        <v>453</v>
      </c>
      <c r="W687" s="138" t="s">
        <v>370</v>
      </c>
      <c r="X687" s="30"/>
      <c r="Y687" s="208" t="str">
        <f>$F687</f>
        <v>&lt;3.3</v>
      </c>
      <c r="Z687" s="167" t="s">
        <v>451</v>
      </c>
      <c r="AA687" s="167" t="s">
        <v>452</v>
      </c>
      <c r="AB687" s="170" t="s">
        <v>453</v>
      </c>
      <c r="AC687" s="171" t="s">
        <v>370</v>
      </c>
      <c r="AD687" s="30"/>
      <c r="AE687" s="208" t="str">
        <f>$F687</f>
        <v>&lt;3.3</v>
      </c>
      <c r="AF687" s="167" t="s">
        <v>451</v>
      </c>
      <c r="AG687" s="167" t="s">
        <v>452</v>
      </c>
      <c r="AH687" s="170" t="s">
        <v>453</v>
      </c>
      <c r="AI687" s="171" t="s">
        <v>370</v>
      </c>
      <c r="AJ687" s="30"/>
      <c r="AK687" s="208" t="str">
        <f>$F687</f>
        <v>&lt;3.3</v>
      </c>
      <c r="AL687" s="167" t="s">
        <v>451</v>
      </c>
      <c r="AM687" s="167" t="s">
        <v>452</v>
      </c>
      <c r="AN687" s="170" t="s">
        <v>453</v>
      </c>
      <c r="AO687" s="171" t="s">
        <v>370</v>
      </c>
    </row>
    <row r="688" spans="1:44" x14ac:dyDescent="0.3">
      <c r="D688" s="30" t="s">
        <v>561</v>
      </c>
      <c r="E688" s="30"/>
      <c r="F688" s="139"/>
      <c r="G688" s="299">
        <f>'Data base'!L55</f>
        <v>9000</v>
      </c>
      <c r="H688" s="299"/>
      <c r="I688" s="299"/>
      <c r="J688" s="365"/>
      <c r="K688" s="299"/>
      <c r="L688" s="300"/>
      <c r="M688" s="299">
        <f>'Data base'!U55</f>
        <v>130000</v>
      </c>
      <c r="N688" s="299"/>
      <c r="O688" s="299"/>
      <c r="P688" s="365"/>
      <c r="Q688" s="299"/>
      <c r="R688" s="300"/>
      <c r="S688" s="299">
        <f>'Data base'!AD55</f>
        <v>11000</v>
      </c>
      <c r="T688" s="299"/>
      <c r="U688" s="299"/>
      <c r="V688" s="365"/>
      <c r="W688" s="299"/>
      <c r="X688" s="300"/>
      <c r="Y688" s="299">
        <f>'Data base'!AM55</f>
        <v>224200</v>
      </c>
      <c r="Z688" s="300"/>
      <c r="AA688" s="300"/>
      <c r="AB688" s="300"/>
      <c r="AC688" s="300"/>
      <c r="AD688" s="300"/>
      <c r="AE688" s="299">
        <f>'Data base'!AV55</f>
        <v>40000</v>
      </c>
      <c r="AF688" s="300"/>
      <c r="AG688" s="300"/>
      <c r="AH688" s="300"/>
      <c r="AI688" s="300"/>
      <c r="AJ688" s="300"/>
      <c r="AK688" s="299">
        <f>'Data base'!BF55</f>
        <v>27000</v>
      </c>
      <c r="AL688" s="300"/>
      <c r="AM688" s="300"/>
      <c r="AN688" s="300"/>
      <c r="AO688" s="300"/>
      <c r="AP688" s="300"/>
      <c r="AQ688" s="300"/>
      <c r="AR688" s="300"/>
    </row>
    <row r="689" spans="1:41" x14ac:dyDescent="0.3">
      <c r="D689" s="30" t="s">
        <v>1039</v>
      </c>
      <c r="E689" s="30"/>
      <c r="F689" s="139"/>
      <c r="G689" s="125" t="str">
        <f>Protection!E55</f>
        <v>none - except deliberate destruction of, or damage to, their nests and eggs or removal of their nests</v>
      </c>
      <c r="H689" s="30"/>
      <c r="I689" s="30"/>
      <c r="J689" s="30"/>
      <c r="K689" s="30"/>
      <c r="L689" s="30"/>
      <c r="M689" s="172">
        <f>Protection!F55</f>
        <v>0</v>
      </c>
      <c r="N689" s="30"/>
      <c r="O689" s="30"/>
      <c r="P689" s="30"/>
      <c r="Q689" s="30"/>
      <c r="R689" s="30"/>
      <c r="S689" s="225">
        <f>Protection!G55</f>
        <v>0</v>
      </c>
      <c r="T689" s="30"/>
      <c r="U689" s="30"/>
      <c r="V689" s="30"/>
      <c r="W689" s="30"/>
      <c r="X689" s="30"/>
      <c r="Y689" s="208">
        <f>Protection!H55</f>
        <v>0</v>
      </c>
      <c r="Z689" s="30"/>
      <c r="AA689" s="30"/>
      <c r="AB689" s="30"/>
      <c r="AC689" s="30"/>
      <c r="AD689" s="30"/>
      <c r="AE689" s="208">
        <f>Protection!I55</f>
        <v>0</v>
      </c>
      <c r="AF689" s="30"/>
      <c r="AG689" s="30"/>
      <c r="AH689" s="30"/>
      <c r="AI689" s="30"/>
      <c r="AJ689" s="30"/>
      <c r="AK689" s="208">
        <f>Protection!J55</f>
        <v>0</v>
      </c>
      <c r="AL689" s="30"/>
      <c r="AM689" s="30"/>
      <c r="AN689" s="30"/>
      <c r="AO689" s="30"/>
    </row>
    <row r="690" spans="1:41" x14ac:dyDescent="0.3">
      <c r="D690" s="30" t="s">
        <v>1038</v>
      </c>
      <c r="E690" s="30"/>
      <c r="F690" s="139"/>
      <c r="G690" s="125" t="str">
        <f>Protection!K55</f>
        <v>none</v>
      </c>
      <c r="H690" s="30"/>
      <c r="I690" s="30"/>
      <c r="J690" s="30"/>
      <c r="K690" s="30"/>
      <c r="L690" s="30"/>
      <c r="M690" s="172">
        <f>Protection!L55</f>
        <v>0</v>
      </c>
      <c r="N690" s="30"/>
      <c r="O690" s="30"/>
      <c r="P690" s="30"/>
      <c r="Q690" s="30"/>
      <c r="R690" s="30"/>
      <c r="S690" s="30" t="str">
        <f>Protection!M55</f>
        <v>none</v>
      </c>
      <c r="T690" s="30"/>
      <c r="U690" s="30"/>
      <c r="V690" s="30"/>
      <c r="W690" s="30"/>
      <c r="X690" s="30"/>
      <c r="Y690" s="208">
        <f>Protection!N55</f>
        <v>0</v>
      </c>
      <c r="Z690" s="30"/>
      <c r="AA690" s="30"/>
      <c r="AB690" s="30"/>
      <c r="AC690" s="30"/>
      <c r="AD690" s="30"/>
      <c r="AE690" s="208">
        <f>Protection!O55</f>
        <v>0</v>
      </c>
      <c r="AF690" s="30"/>
      <c r="AG690" s="30"/>
      <c r="AH690" s="30"/>
      <c r="AI690" s="30"/>
      <c r="AJ690" s="30"/>
      <c r="AK690" s="225" t="str">
        <f>Protection!P55</f>
        <v>-</v>
      </c>
      <c r="AL690" s="30"/>
      <c r="AM690" s="30"/>
      <c r="AN690" s="30"/>
      <c r="AO690" s="30"/>
    </row>
    <row r="692" spans="1:41" x14ac:dyDescent="0.3">
      <c r="A692" s="194">
        <v>56</v>
      </c>
      <c r="B692" s="39" t="str">
        <f>'Data base'!C56</f>
        <v>Tarsiger cyanurus</v>
      </c>
      <c r="C692" s="29" t="str">
        <f>'Data base'!D56</f>
        <v>Red-flanked Bluetail</v>
      </c>
      <c r="D692" s="65" t="s">
        <v>438</v>
      </c>
      <c r="E692" s="65"/>
      <c r="F692" s="131"/>
      <c r="G692" s="138" t="s">
        <v>456</v>
      </c>
      <c r="H692" s="131" t="s">
        <v>439</v>
      </c>
      <c r="I692" s="131" t="s">
        <v>381</v>
      </c>
      <c r="J692" s="131" t="s">
        <v>861</v>
      </c>
      <c r="K692" s="131" t="s">
        <v>860</v>
      </c>
      <c r="L692" s="30"/>
      <c r="M692" s="171" t="s">
        <v>456</v>
      </c>
      <c r="N692" s="131" t="s">
        <v>439</v>
      </c>
      <c r="O692" s="131" t="s">
        <v>381</v>
      </c>
      <c r="P692" s="131" t="s">
        <v>861</v>
      </c>
      <c r="Q692" s="131" t="s">
        <v>860</v>
      </c>
      <c r="R692" s="30"/>
      <c r="S692" s="30"/>
      <c r="T692" s="131" t="s">
        <v>439</v>
      </c>
      <c r="U692" s="131" t="s">
        <v>381</v>
      </c>
      <c r="V692" s="131" t="s">
        <v>861</v>
      </c>
      <c r="W692" s="131" t="s">
        <v>860</v>
      </c>
      <c r="X692" s="30"/>
      <c r="Y692" s="137" t="s">
        <v>456</v>
      </c>
      <c r="Z692" s="131" t="s">
        <v>439</v>
      </c>
      <c r="AA692" s="131" t="s">
        <v>381</v>
      </c>
      <c r="AB692" s="131" t="s">
        <v>861</v>
      </c>
      <c r="AC692" s="131" t="s">
        <v>860</v>
      </c>
      <c r="AD692" s="30"/>
      <c r="AE692" s="137" t="s">
        <v>456</v>
      </c>
      <c r="AF692" s="131" t="s">
        <v>439</v>
      </c>
      <c r="AG692" s="131" t="s">
        <v>381</v>
      </c>
      <c r="AH692" s="131" t="s">
        <v>861</v>
      </c>
      <c r="AI692" s="131" t="s">
        <v>860</v>
      </c>
      <c r="AJ692" s="30"/>
      <c r="AK692" s="30"/>
      <c r="AL692" s="131" t="s">
        <v>439</v>
      </c>
      <c r="AM692" s="131" t="s">
        <v>381</v>
      </c>
      <c r="AN692" s="131" t="s">
        <v>861</v>
      </c>
      <c r="AO692" s="131" t="s">
        <v>860</v>
      </c>
    </row>
    <row r="693" spans="1:41" x14ac:dyDescent="0.3">
      <c r="D693" s="130" t="s">
        <v>432</v>
      </c>
      <c r="E693" s="130"/>
      <c r="F693" s="141">
        <f>'Data base'!G56</f>
        <v>0</v>
      </c>
      <c r="G693" s="127">
        <f>$F693</f>
        <v>0</v>
      </c>
      <c r="H693" s="132">
        <v>1</v>
      </c>
      <c r="I693" s="132">
        <v>2</v>
      </c>
      <c r="J693" s="132">
        <v>3</v>
      </c>
      <c r="K693" s="173" t="s">
        <v>440</v>
      </c>
      <c r="L693" s="30"/>
      <c r="M693" s="167">
        <f>$F693</f>
        <v>0</v>
      </c>
      <c r="N693" s="168">
        <v>1</v>
      </c>
      <c r="O693" s="168">
        <v>2</v>
      </c>
      <c r="P693" s="168">
        <v>3</v>
      </c>
      <c r="Q693" s="173" t="s">
        <v>440</v>
      </c>
      <c r="R693" s="30"/>
      <c r="S693" s="127">
        <f>$F693</f>
        <v>0</v>
      </c>
      <c r="T693" s="132">
        <v>1</v>
      </c>
      <c r="U693" s="132">
        <v>2</v>
      </c>
      <c r="V693" s="132">
        <v>3</v>
      </c>
      <c r="W693" s="142" t="s">
        <v>440</v>
      </c>
      <c r="X693" s="30"/>
      <c r="Y693" s="167">
        <f>$F693</f>
        <v>0</v>
      </c>
      <c r="Z693" s="168">
        <v>1</v>
      </c>
      <c r="AA693" s="168">
        <v>2</v>
      </c>
      <c r="AB693" s="168">
        <v>3</v>
      </c>
      <c r="AC693" s="173" t="s">
        <v>440</v>
      </c>
      <c r="AD693" s="30"/>
      <c r="AE693" s="167">
        <f>$F693</f>
        <v>0</v>
      </c>
      <c r="AF693" s="168">
        <v>1</v>
      </c>
      <c r="AG693" s="168">
        <v>2</v>
      </c>
      <c r="AH693" s="168">
        <v>3</v>
      </c>
      <c r="AI693" s="173" t="s">
        <v>440</v>
      </c>
      <c r="AJ693" s="30"/>
      <c r="AK693" s="167">
        <f>$F693</f>
        <v>0</v>
      </c>
      <c r="AL693" s="168">
        <v>1</v>
      </c>
      <c r="AM693" s="168">
        <v>2</v>
      </c>
      <c r="AN693" s="168">
        <v>3</v>
      </c>
      <c r="AO693" s="173" t="s">
        <v>440</v>
      </c>
    </row>
    <row r="694" spans="1:41" x14ac:dyDescent="0.3">
      <c r="D694" s="31" t="s">
        <v>435</v>
      </c>
      <c r="E694" s="30"/>
      <c r="F694" s="140">
        <f>'Data base'!J56</f>
        <v>0</v>
      </c>
      <c r="G694" s="127">
        <f>$F694</f>
        <v>0</v>
      </c>
      <c r="H694" s="127" t="s">
        <v>389</v>
      </c>
      <c r="I694" s="127" t="s">
        <v>404</v>
      </c>
      <c r="J694" s="127" t="s">
        <v>446</v>
      </c>
      <c r="K694" s="171" t="s">
        <v>447</v>
      </c>
      <c r="L694" s="30"/>
      <c r="M694" s="167">
        <f>$F694</f>
        <v>0</v>
      </c>
      <c r="N694" s="167" t="s">
        <v>389</v>
      </c>
      <c r="O694" s="167" t="s">
        <v>404</v>
      </c>
      <c r="P694" s="167" t="s">
        <v>446</v>
      </c>
      <c r="Q694" s="171" t="s">
        <v>447</v>
      </c>
      <c r="R694" s="30"/>
      <c r="S694" s="127">
        <f>$F694</f>
        <v>0</v>
      </c>
      <c r="T694" s="127" t="s">
        <v>389</v>
      </c>
      <c r="U694" s="127" t="s">
        <v>404</v>
      </c>
      <c r="V694" s="127" t="s">
        <v>446</v>
      </c>
      <c r="W694" s="138" t="s">
        <v>447</v>
      </c>
      <c r="X694" s="30"/>
      <c r="Y694" s="167">
        <f>$F694</f>
        <v>0</v>
      </c>
      <c r="Z694" s="167" t="s">
        <v>389</v>
      </c>
      <c r="AA694" s="167" t="s">
        <v>404</v>
      </c>
      <c r="AB694" s="167" t="s">
        <v>446</v>
      </c>
      <c r="AC694" s="171" t="s">
        <v>447</v>
      </c>
      <c r="AD694" s="30"/>
      <c r="AE694" s="167">
        <f>$F694</f>
        <v>0</v>
      </c>
      <c r="AF694" s="167" t="s">
        <v>389</v>
      </c>
      <c r="AG694" s="167" t="s">
        <v>404</v>
      </c>
      <c r="AH694" s="167" t="s">
        <v>446</v>
      </c>
      <c r="AI694" s="171" t="s">
        <v>447</v>
      </c>
      <c r="AJ694" s="30"/>
      <c r="AK694" s="167">
        <f>$F694</f>
        <v>0</v>
      </c>
      <c r="AL694" s="167" t="s">
        <v>389</v>
      </c>
      <c r="AM694" s="167" t="s">
        <v>404</v>
      </c>
      <c r="AN694" s="167" t="s">
        <v>446</v>
      </c>
      <c r="AO694" s="171" t="s">
        <v>447</v>
      </c>
    </row>
    <row r="695" spans="1:41" s="194" customFormat="1" x14ac:dyDescent="0.3">
      <c r="B695" s="3"/>
      <c r="D695" s="31" t="s">
        <v>601</v>
      </c>
      <c r="F695" s="139"/>
      <c r="G695" s="97">
        <f>'Data base'!S56</f>
        <v>0</v>
      </c>
      <c r="H695" s="208" t="s">
        <v>640</v>
      </c>
      <c r="I695" s="208" t="s">
        <v>1058</v>
      </c>
      <c r="J695" s="208" t="s">
        <v>1057</v>
      </c>
      <c r="K695" s="208" t="s">
        <v>1054</v>
      </c>
      <c r="M695" s="97">
        <f>'Data base'!AB56</f>
        <v>0</v>
      </c>
      <c r="N695" s="208" t="s">
        <v>640</v>
      </c>
      <c r="O695" s="208" t="s">
        <v>1058</v>
      </c>
      <c r="P695" s="208" t="s">
        <v>1057</v>
      </c>
      <c r="Q695" s="208" t="s">
        <v>1054</v>
      </c>
      <c r="S695" s="97">
        <f>'Data base'!AK56</f>
        <v>12.966780239246479</v>
      </c>
      <c r="T695" s="171" t="s">
        <v>1046</v>
      </c>
      <c r="U695" s="208" t="s">
        <v>1058</v>
      </c>
      <c r="V695" s="208" t="s">
        <v>1057</v>
      </c>
      <c r="W695" s="208" t="s">
        <v>1054</v>
      </c>
      <c r="Y695" s="97">
        <f>'Data base'!AT56</f>
        <v>0</v>
      </c>
      <c r="Z695" s="208" t="s">
        <v>640</v>
      </c>
      <c r="AA695" s="208" t="s">
        <v>1058</v>
      </c>
      <c r="AB695" s="208" t="s">
        <v>1057</v>
      </c>
      <c r="AC695" s="208" t="s">
        <v>1054</v>
      </c>
      <c r="AE695" s="97">
        <f>'Data base'!BC56</f>
        <v>0</v>
      </c>
      <c r="AF695" s="208" t="s">
        <v>640</v>
      </c>
      <c r="AG695" s="208" t="s">
        <v>1058</v>
      </c>
      <c r="AH695" s="208" t="s">
        <v>1057</v>
      </c>
      <c r="AI695" s="208" t="s">
        <v>1054</v>
      </c>
      <c r="AK695" s="97">
        <f>'Data base'!BM56</f>
        <v>7.8526512619504996E-2</v>
      </c>
      <c r="AL695" s="208" t="s">
        <v>640</v>
      </c>
      <c r="AM695" s="208" t="s">
        <v>1058</v>
      </c>
      <c r="AN695" s="208" t="s">
        <v>1057</v>
      </c>
      <c r="AO695" s="171" t="s">
        <v>1054</v>
      </c>
    </row>
    <row r="696" spans="1:41" x14ac:dyDescent="0.3">
      <c r="D696" s="31" t="s">
        <v>433</v>
      </c>
      <c r="E696" s="133" t="s">
        <v>441</v>
      </c>
      <c r="F696" s="139"/>
      <c r="H696" s="127" t="s">
        <v>442</v>
      </c>
      <c r="I696" s="127" t="s">
        <v>443</v>
      </c>
      <c r="J696" s="127" t="s">
        <v>444</v>
      </c>
      <c r="K696" s="127" t="s">
        <v>445</v>
      </c>
      <c r="L696" s="30"/>
      <c r="M696" s="172" t="str">
        <f>'Data base'!T56</f>
        <v>(NA)</v>
      </c>
      <c r="N696" s="167" t="s">
        <v>442</v>
      </c>
      <c r="O696" s="167" t="s">
        <v>443</v>
      </c>
      <c r="P696" s="167" t="s">
        <v>444</v>
      </c>
      <c r="Q696" s="167" t="s">
        <v>445</v>
      </c>
      <c r="R696" s="30"/>
      <c r="S696" s="127" t="str">
        <f>'Data base'!AC56</f>
        <v>NT</v>
      </c>
      <c r="T696" s="127" t="s">
        <v>442</v>
      </c>
      <c r="U696" s="127" t="s">
        <v>443</v>
      </c>
      <c r="V696" s="138" t="s">
        <v>444</v>
      </c>
      <c r="W696" s="127" t="s">
        <v>445</v>
      </c>
      <c r="X696" s="30"/>
      <c r="Y696" s="208" t="str">
        <f>'Data base'!AL56</f>
        <v>-</v>
      </c>
      <c r="Z696" s="167" t="s">
        <v>442</v>
      </c>
      <c r="AA696" s="167" t="s">
        <v>443</v>
      </c>
      <c r="AB696" s="167" t="s">
        <v>444</v>
      </c>
      <c r="AC696" s="167" t="s">
        <v>445</v>
      </c>
      <c r="AD696" s="30"/>
      <c r="AE696" s="208" t="str">
        <f>'Data base'!AU56</f>
        <v>-</v>
      </c>
      <c r="AF696" s="167" t="s">
        <v>442</v>
      </c>
      <c r="AG696" s="167" t="s">
        <v>443</v>
      </c>
      <c r="AH696" s="167" t="s">
        <v>444</v>
      </c>
      <c r="AI696" s="167" t="s">
        <v>445</v>
      </c>
      <c r="AJ696" s="30"/>
      <c r="AK696" s="208" t="str">
        <f>'Data base'!BD56</f>
        <v>EN</v>
      </c>
      <c r="AL696" s="167" t="s">
        <v>442</v>
      </c>
      <c r="AM696" s="171" t="s">
        <v>443</v>
      </c>
      <c r="AN696" s="167" t="s">
        <v>444</v>
      </c>
      <c r="AO696" s="167" t="s">
        <v>445</v>
      </c>
    </row>
    <row r="697" spans="1:41" x14ac:dyDescent="0.3">
      <c r="D697" s="264" t="s">
        <v>434</v>
      </c>
      <c r="E697" s="30" t="s">
        <v>384</v>
      </c>
      <c r="F697" s="139"/>
      <c r="H697" s="127" t="s">
        <v>389</v>
      </c>
      <c r="I697" s="127" t="s">
        <v>404</v>
      </c>
      <c r="J697" s="127" t="s">
        <v>287</v>
      </c>
      <c r="K697" s="127" t="s">
        <v>318</v>
      </c>
      <c r="L697" s="30"/>
      <c r="M697" s="218">
        <f>'Data base'!Y56</f>
        <v>0</v>
      </c>
      <c r="N697" s="167" t="s">
        <v>389</v>
      </c>
      <c r="O697" s="167" t="s">
        <v>404</v>
      </c>
      <c r="P697" s="167" t="s">
        <v>287</v>
      </c>
      <c r="Q697" s="167" t="s">
        <v>318</v>
      </c>
      <c r="R697" s="30"/>
      <c r="S697" s="128" t="str">
        <f>'Data base'!AH56</f>
        <v xml:space="preserve"> + (58,000 - 65,000)</v>
      </c>
      <c r="T697" s="127" t="s">
        <v>389</v>
      </c>
      <c r="U697" s="127" t="s">
        <v>404</v>
      </c>
      <c r="V697" s="127" t="s">
        <v>287</v>
      </c>
      <c r="W697" s="171" t="s">
        <v>318</v>
      </c>
      <c r="X697" s="30"/>
      <c r="Y697" s="99" t="str">
        <f>'Data base'!AQ56</f>
        <v>-</v>
      </c>
      <c r="Z697" s="167" t="s">
        <v>389</v>
      </c>
      <c r="AA697" s="167" t="s">
        <v>404</v>
      </c>
      <c r="AB697" s="167" t="s">
        <v>287</v>
      </c>
      <c r="AC697" s="167" t="s">
        <v>318</v>
      </c>
      <c r="AD697" s="30"/>
      <c r="AE697" s="208">
        <f>'Data base'!AZ56</f>
        <v>0</v>
      </c>
      <c r="AF697" s="167" t="s">
        <v>389</v>
      </c>
      <c r="AG697" s="167" t="s">
        <v>404</v>
      </c>
      <c r="AH697" s="167" t="s">
        <v>287</v>
      </c>
      <c r="AI697" s="167" t="s">
        <v>318</v>
      </c>
      <c r="AJ697" s="30"/>
      <c r="AK697" s="221" t="str">
        <f>'Data base'!BJ56</f>
        <v xml:space="preserve"> + (100 - 2,000)</v>
      </c>
      <c r="AL697" s="167" t="s">
        <v>389</v>
      </c>
      <c r="AM697" s="167" t="s">
        <v>404</v>
      </c>
      <c r="AN697" s="167" t="s">
        <v>287</v>
      </c>
      <c r="AO697" s="171" t="s">
        <v>318</v>
      </c>
    </row>
    <row r="698" spans="1:41" x14ac:dyDescent="0.3">
      <c r="D698" s="264"/>
      <c r="E698" s="30" t="s">
        <v>383</v>
      </c>
      <c r="F698" s="139"/>
      <c r="H698" s="134"/>
      <c r="I698" s="127" t="s">
        <v>389</v>
      </c>
      <c r="J698" s="127" t="s">
        <v>287</v>
      </c>
      <c r="K698" s="127" t="s">
        <v>318</v>
      </c>
      <c r="L698" s="30"/>
      <c r="M698" s="218">
        <f>'Data base'!X56</f>
        <v>0</v>
      </c>
      <c r="N698" s="169"/>
      <c r="O698" s="167" t="s">
        <v>389</v>
      </c>
      <c r="P698" s="167" t="s">
        <v>287</v>
      </c>
      <c r="Q698" s="167" t="s">
        <v>318</v>
      </c>
      <c r="R698" s="30"/>
      <c r="S698" s="128" t="str">
        <f>'Data base'!AG56</f>
        <v>+ (190 - 7296)</v>
      </c>
      <c r="T698" s="134"/>
      <c r="U698" s="127" t="s">
        <v>389</v>
      </c>
      <c r="V698" s="127" t="s">
        <v>287</v>
      </c>
      <c r="W698" s="171" t="s">
        <v>318</v>
      </c>
      <c r="X698" s="30"/>
      <c r="Y698" s="99" t="str">
        <f>'Data base'!AP56</f>
        <v>-</v>
      </c>
      <c r="Z698" s="169"/>
      <c r="AA698" s="167" t="s">
        <v>389</v>
      </c>
      <c r="AB698" s="167" t="s">
        <v>287</v>
      </c>
      <c r="AC698" s="167" t="s">
        <v>318</v>
      </c>
      <c r="AD698" s="30"/>
      <c r="AE698" s="208">
        <f>'Data base'!AY56</f>
        <v>0</v>
      </c>
      <c r="AF698" s="169"/>
      <c r="AG698" s="167" t="s">
        <v>389</v>
      </c>
      <c r="AH698" s="167" t="s">
        <v>287</v>
      </c>
      <c r="AI698" s="167" t="s">
        <v>318</v>
      </c>
      <c r="AJ698" s="30"/>
      <c r="AK698" s="221" t="str">
        <f>'Data base'!BI56</f>
        <v xml:space="preserve"> + (100 - 2,000)</v>
      </c>
      <c r="AL698" s="169"/>
      <c r="AM698" s="167" t="s">
        <v>389</v>
      </c>
      <c r="AN698" s="167" t="s">
        <v>287</v>
      </c>
      <c r="AO698" s="171" t="s">
        <v>318</v>
      </c>
    </row>
    <row r="699" spans="1:41" x14ac:dyDescent="0.3">
      <c r="D699" s="30" t="s">
        <v>436</v>
      </c>
      <c r="E699" s="30"/>
      <c r="F699" s="139"/>
      <c r="H699" s="127" t="s">
        <v>448</v>
      </c>
      <c r="I699" s="127" t="s">
        <v>449</v>
      </c>
      <c r="J699" s="127" t="s">
        <v>450</v>
      </c>
      <c r="K699" s="127" t="s">
        <v>493</v>
      </c>
      <c r="L699" s="30"/>
      <c r="M699" s="216" t="e">
        <f>'Data base'!W56</f>
        <v>#DIV/0!</v>
      </c>
      <c r="N699" s="167" t="s">
        <v>448</v>
      </c>
      <c r="O699" s="167" t="s">
        <v>449</v>
      </c>
      <c r="P699" s="167" t="s">
        <v>450</v>
      </c>
      <c r="Q699" s="167" t="s">
        <v>493</v>
      </c>
      <c r="R699" s="30"/>
      <c r="S699" s="127">
        <f>'Data base'!AF56</f>
        <v>2</v>
      </c>
      <c r="T699" s="171" t="s">
        <v>1040</v>
      </c>
      <c r="U699" s="127" t="s">
        <v>449</v>
      </c>
      <c r="V699" s="127" t="s">
        <v>450</v>
      </c>
      <c r="W699" s="127" t="s">
        <v>493</v>
      </c>
      <c r="X699" s="30"/>
      <c r="Y699" s="100" t="e">
        <f>'Data base'!AO56</f>
        <v>#DIV/0!</v>
      </c>
      <c r="Z699" s="167" t="s">
        <v>448</v>
      </c>
      <c r="AA699" s="167" t="s">
        <v>449</v>
      </c>
      <c r="AB699" s="167" t="s">
        <v>450</v>
      </c>
      <c r="AC699" s="167" t="s">
        <v>493</v>
      </c>
      <c r="AD699" s="30"/>
      <c r="AE699" s="96" t="e">
        <f>'Data base'!AX56</f>
        <v>#DIV/0!</v>
      </c>
      <c r="AF699" s="167" t="s">
        <v>448</v>
      </c>
      <c r="AG699" s="167" t="s">
        <v>449</v>
      </c>
      <c r="AH699" s="167" t="s">
        <v>450</v>
      </c>
      <c r="AI699" s="167" t="s">
        <v>493</v>
      </c>
      <c r="AJ699" s="30"/>
      <c r="AK699" s="96">
        <f>'Data base'!BH56</f>
        <v>200</v>
      </c>
      <c r="AL699" s="171" t="s">
        <v>1040</v>
      </c>
      <c r="AM699" s="167" t="s">
        <v>449</v>
      </c>
      <c r="AN699" s="167" t="s">
        <v>450</v>
      </c>
      <c r="AO699" s="167" t="s">
        <v>493</v>
      </c>
    </row>
    <row r="700" spans="1:41" x14ac:dyDescent="0.3">
      <c r="D700" s="30" t="s">
        <v>437</v>
      </c>
      <c r="E700" s="30"/>
      <c r="F700" s="140" t="str">
        <f>'Data base'!E56</f>
        <v>&lt;3.3</v>
      </c>
      <c r="G700" s="127" t="str">
        <f>$F700</f>
        <v>&lt;3.3</v>
      </c>
      <c r="H700" s="127" t="s">
        <v>451</v>
      </c>
      <c r="I700" s="127" t="s">
        <v>452</v>
      </c>
      <c r="J700" s="135" t="s">
        <v>453</v>
      </c>
      <c r="K700" s="171" t="s">
        <v>370</v>
      </c>
      <c r="L700" s="30"/>
      <c r="M700" s="172" t="str">
        <f>$F700</f>
        <v>&lt;3.3</v>
      </c>
      <c r="N700" s="167" t="s">
        <v>451</v>
      </c>
      <c r="O700" s="167" t="s">
        <v>452</v>
      </c>
      <c r="P700" s="170" t="s">
        <v>453</v>
      </c>
      <c r="Q700" s="171" t="s">
        <v>370</v>
      </c>
      <c r="R700" s="30"/>
      <c r="S700" s="127" t="str">
        <f>$F700</f>
        <v>&lt;3.3</v>
      </c>
      <c r="T700" s="127" t="s">
        <v>451</v>
      </c>
      <c r="U700" s="127" t="s">
        <v>452</v>
      </c>
      <c r="V700" s="135" t="s">
        <v>453</v>
      </c>
      <c r="W700" s="138" t="s">
        <v>370</v>
      </c>
      <c r="X700" s="30"/>
      <c r="Y700" s="208" t="str">
        <f>$F700</f>
        <v>&lt;3.3</v>
      </c>
      <c r="Z700" s="167" t="s">
        <v>451</v>
      </c>
      <c r="AA700" s="167" t="s">
        <v>452</v>
      </c>
      <c r="AB700" s="170" t="s">
        <v>453</v>
      </c>
      <c r="AC700" s="171" t="s">
        <v>370</v>
      </c>
      <c r="AD700" s="30"/>
      <c r="AE700" s="208" t="str">
        <f>$F700</f>
        <v>&lt;3.3</v>
      </c>
      <c r="AF700" s="167" t="s">
        <v>451</v>
      </c>
      <c r="AG700" s="167" t="s">
        <v>452</v>
      </c>
      <c r="AH700" s="170" t="s">
        <v>453</v>
      </c>
      <c r="AI700" s="171" t="s">
        <v>370</v>
      </c>
      <c r="AJ700" s="30"/>
      <c r="AK700" s="208" t="str">
        <f>$F700</f>
        <v>&lt;3.3</v>
      </c>
      <c r="AL700" s="167" t="s">
        <v>451</v>
      </c>
      <c r="AM700" s="167" t="s">
        <v>452</v>
      </c>
      <c r="AN700" s="170" t="s">
        <v>453</v>
      </c>
      <c r="AO700" s="171" t="s">
        <v>370</v>
      </c>
    </row>
    <row r="701" spans="1:41" x14ac:dyDescent="0.3">
      <c r="D701" s="30" t="s">
        <v>561</v>
      </c>
      <c r="E701" s="30"/>
      <c r="F701" s="139"/>
      <c r="H701" s="127"/>
      <c r="I701" s="127"/>
      <c r="J701" s="135"/>
      <c r="K701" s="127"/>
      <c r="L701" s="30"/>
      <c r="M701" s="172">
        <f>'Data base'!U56</f>
        <v>0</v>
      </c>
      <c r="N701" s="127"/>
      <c r="O701" s="127"/>
      <c r="P701" s="135"/>
      <c r="Q701" s="127"/>
      <c r="R701" s="30"/>
      <c r="S701" s="127">
        <f>'Data base'!AD56</f>
        <v>150</v>
      </c>
      <c r="T701" s="127"/>
      <c r="U701" s="127"/>
      <c r="V701" s="135"/>
      <c r="W701" s="127"/>
      <c r="X701" s="30"/>
      <c r="Y701" s="208">
        <f>'Data base'!AM56</f>
        <v>0</v>
      </c>
      <c r="Z701" s="30"/>
      <c r="AA701" s="30"/>
      <c r="AB701" s="30"/>
      <c r="AC701" s="30"/>
      <c r="AD701" s="30"/>
      <c r="AE701" s="208">
        <f>'Data base'!AV56</f>
        <v>0</v>
      </c>
      <c r="AF701" s="30"/>
      <c r="AG701" s="30"/>
      <c r="AH701" s="30"/>
      <c r="AI701" s="30"/>
      <c r="AJ701" s="30"/>
      <c r="AK701" s="208">
        <f>'Data base'!BF56</f>
        <v>2</v>
      </c>
      <c r="AL701" s="30"/>
      <c r="AM701" s="30"/>
      <c r="AN701" s="30"/>
      <c r="AO701" s="30"/>
    </row>
    <row r="702" spans="1:41" x14ac:dyDescent="0.3">
      <c r="D702" s="30" t="s">
        <v>1039</v>
      </c>
      <c r="E702" s="30"/>
      <c r="F702" s="139"/>
      <c r="H702" s="30"/>
      <c r="I702" s="30"/>
      <c r="J702" s="30"/>
      <c r="K702" s="30"/>
      <c r="L702" s="30"/>
      <c r="M702" s="172">
        <f>Protection!F56</f>
        <v>0</v>
      </c>
      <c r="N702" s="30"/>
      <c r="O702" s="30"/>
      <c r="P702" s="30"/>
      <c r="Q702" s="30"/>
      <c r="R702" s="30"/>
      <c r="S702" s="225">
        <f>Protection!G56</f>
        <v>0</v>
      </c>
      <c r="T702" s="30"/>
      <c r="U702" s="30"/>
      <c r="V702" s="30"/>
      <c r="W702" s="30"/>
      <c r="X702" s="30"/>
      <c r="Y702" s="208">
        <f>Protection!H56</f>
        <v>0</v>
      </c>
      <c r="Z702" s="30"/>
      <c r="AA702" s="30"/>
      <c r="AB702" s="30"/>
      <c r="AC702" s="30"/>
      <c r="AD702" s="30"/>
      <c r="AE702" s="208">
        <f>Protection!I56</f>
        <v>0</v>
      </c>
      <c r="AF702" s="30"/>
      <c r="AG702" s="30"/>
      <c r="AH702" s="30"/>
      <c r="AI702" s="30"/>
      <c r="AJ702" s="30"/>
      <c r="AK702" s="208">
        <f>Protection!J56</f>
        <v>0</v>
      </c>
      <c r="AL702" s="30"/>
      <c r="AM702" s="30"/>
      <c r="AN702" s="30"/>
      <c r="AO702" s="30"/>
    </row>
    <row r="703" spans="1:41" x14ac:dyDescent="0.3">
      <c r="D703" s="30" t="s">
        <v>1038</v>
      </c>
      <c r="E703" s="30"/>
      <c r="F703" s="139"/>
      <c r="H703" s="30"/>
      <c r="I703" s="30"/>
      <c r="J703" s="30"/>
      <c r="K703" s="30"/>
      <c r="L703" s="30"/>
      <c r="M703" s="172">
        <f>Protection!L56</f>
        <v>0</v>
      </c>
      <c r="N703" s="30"/>
      <c r="O703" s="30"/>
      <c r="P703" s="30"/>
      <c r="Q703" s="30"/>
      <c r="R703" s="30"/>
      <c r="S703" s="30" t="str">
        <f>Protection!M56</f>
        <v>none</v>
      </c>
      <c r="T703" s="30"/>
      <c r="U703" s="30"/>
      <c r="V703" s="30"/>
      <c r="W703" s="30"/>
      <c r="X703" s="30"/>
      <c r="Y703" s="208">
        <f>Protection!N56</f>
        <v>0</v>
      </c>
      <c r="Z703" s="30"/>
      <c r="AA703" s="30"/>
      <c r="AB703" s="30"/>
      <c r="AC703" s="30"/>
      <c r="AD703" s="30"/>
      <c r="AE703" s="208">
        <f>Protection!O56</f>
        <v>0</v>
      </c>
      <c r="AF703" s="30"/>
      <c r="AG703" s="30"/>
      <c r="AH703" s="30"/>
      <c r="AI703" s="30"/>
      <c r="AJ703" s="30"/>
      <c r="AK703" s="226" t="str">
        <f>Protection!P56</f>
        <v>No forrestry</v>
      </c>
      <c r="AL703" s="30"/>
      <c r="AM703" s="30"/>
      <c r="AN703" s="30"/>
      <c r="AO703" s="30"/>
    </row>
    <row r="705" spans="1:41" x14ac:dyDescent="0.3">
      <c r="A705" s="194">
        <v>57</v>
      </c>
      <c r="B705" s="39" t="str">
        <f>'Data base'!C57</f>
        <v>Saxicola rubetra</v>
      </c>
      <c r="C705" s="29" t="str">
        <f>'Data base'!D57</f>
        <v>Whinchat</v>
      </c>
      <c r="D705" s="65" t="s">
        <v>438</v>
      </c>
      <c r="E705" s="65"/>
      <c r="F705" s="131"/>
      <c r="H705" s="131" t="s">
        <v>439</v>
      </c>
      <c r="I705" s="131" t="s">
        <v>381</v>
      </c>
      <c r="J705" s="131" t="s">
        <v>861</v>
      </c>
      <c r="K705" s="131" t="s">
        <v>860</v>
      </c>
      <c r="L705" s="30"/>
      <c r="N705" s="131" t="s">
        <v>439</v>
      </c>
      <c r="O705" s="131" t="s">
        <v>381</v>
      </c>
      <c r="P705" s="131" t="s">
        <v>861</v>
      </c>
      <c r="Q705" s="131" t="s">
        <v>860</v>
      </c>
      <c r="R705" s="30"/>
      <c r="S705" s="30"/>
      <c r="T705" s="131" t="s">
        <v>439</v>
      </c>
      <c r="U705" s="131" t="s">
        <v>381</v>
      </c>
      <c r="V705" s="131" t="s">
        <v>861</v>
      </c>
      <c r="W705" s="131" t="s">
        <v>860</v>
      </c>
      <c r="X705" s="30"/>
      <c r="Y705" s="30"/>
      <c r="Z705" s="131" t="s">
        <v>439</v>
      </c>
      <c r="AA705" s="131" t="s">
        <v>381</v>
      </c>
      <c r="AB705" s="131" t="s">
        <v>861</v>
      </c>
      <c r="AC705" s="131" t="s">
        <v>860</v>
      </c>
      <c r="AD705" s="30"/>
      <c r="AE705" s="30"/>
      <c r="AF705" s="131" t="s">
        <v>439</v>
      </c>
      <c r="AG705" s="131" t="s">
        <v>381</v>
      </c>
      <c r="AH705" s="131" t="s">
        <v>861</v>
      </c>
      <c r="AI705" s="131" t="s">
        <v>860</v>
      </c>
      <c r="AJ705" s="30"/>
      <c r="AK705" s="30"/>
      <c r="AL705" s="131" t="s">
        <v>439</v>
      </c>
      <c r="AM705" s="131" t="s">
        <v>381</v>
      </c>
      <c r="AN705" s="131" t="s">
        <v>861</v>
      </c>
      <c r="AO705" s="131" t="s">
        <v>860</v>
      </c>
    </row>
    <row r="706" spans="1:41" x14ac:dyDescent="0.3">
      <c r="D706" s="130" t="s">
        <v>432</v>
      </c>
      <c r="E706" s="130"/>
      <c r="F706" s="141">
        <f>'Data base'!G57</f>
        <v>2</v>
      </c>
      <c r="G706" s="127">
        <f>$F706</f>
        <v>2</v>
      </c>
      <c r="H706" s="132">
        <v>1</v>
      </c>
      <c r="I706" s="142">
        <v>2</v>
      </c>
      <c r="J706" s="132">
        <v>3</v>
      </c>
      <c r="K706" s="132" t="s">
        <v>440</v>
      </c>
      <c r="L706" s="30"/>
      <c r="M706" s="140">
        <f>$F706</f>
        <v>2</v>
      </c>
      <c r="N706" s="132">
        <v>1</v>
      </c>
      <c r="O706" s="173">
        <v>2</v>
      </c>
      <c r="P706" s="132">
        <v>3</v>
      </c>
      <c r="Q706" s="132" t="s">
        <v>440</v>
      </c>
      <c r="R706" s="30"/>
      <c r="S706" s="127">
        <f>$F706</f>
        <v>2</v>
      </c>
      <c r="T706" s="132">
        <v>1</v>
      </c>
      <c r="U706" s="142">
        <v>2</v>
      </c>
      <c r="V706" s="132">
        <v>3</v>
      </c>
      <c r="W706" s="132" t="s">
        <v>440</v>
      </c>
      <c r="X706" s="30"/>
      <c r="Y706" s="172">
        <f>$F706</f>
        <v>2</v>
      </c>
      <c r="Z706" s="168">
        <v>1</v>
      </c>
      <c r="AA706" s="173">
        <v>2</v>
      </c>
      <c r="AB706" s="168">
        <v>3</v>
      </c>
      <c r="AC706" s="168" t="s">
        <v>440</v>
      </c>
      <c r="AD706" s="30"/>
      <c r="AE706" s="172">
        <f>$F706</f>
        <v>2</v>
      </c>
      <c r="AF706" s="168">
        <v>1</v>
      </c>
      <c r="AG706" s="173">
        <v>2</v>
      </c>
      <c r="AH706" s="168">
        <v>3</v>
      </c>
      <c r="AI706" s="168" t="s">
        <v>440</v>
      </c>
      <c r="AJ706" s="30"/>
      <c r="AK706" s="172">
        <f>$F706</f>
        <v>2</v>
      </c>
      <c r="AL706" s="168">
        <v>1</v>
      </c>
      <c r="AM706" s="173">
        <v>2</v>
      </c>
      <c r="AN706" s="168">
        <v>3</v>
      </c>
      <c r="AO706" s="168" t="s">
        <v>440</v>
      </c>
    </row>
    <row r="707" spans="1:41" x14ac:dyDescent="0.3">
      <c r="D707" s="31" t="s">
        <v>435</v>
      </c>
      <c r="E707" s="30"/>
      <c r="F707" s="140">
        <f>'Data base'!J57</f>
        <v>0</v>
      </c>
      <c r="G707" s="127">
        <f>$F707</f>
        <v>0</v>
      </c>
      <c r="H707" s="127" t="s">
        <v>389</v>
      </c>
      <c r="I707" s="127" t="s">
        <v>404</v>
      </c>
      <c r="J707" s="127" t="s">
        <v>446</v>
      </c>
      <c r="K707" s="138" t="s">
        <v>447</v>
      </c>
      <c r="L707" s="30"/>
      <c r="M707" s="140">
        <f>$F707</f>
        <v>0</v>
      </c>
      <c r="N707" s="127" t="s">
        <v>389</v>
      </c>
      <c r="O707" s="127" t="s">
        <v>404</v>
      </c>
      <c r="P707" s="127" t="s">
        <v>446</v>
      </c>
      <c r="Q707" s="171" t="s">
        <v>447</v>
      </c>
      <c r="R707" s="30"/>
      <c r="S707" s="127">
        <f>$F707</f>
        <v>0</v>
      </c>
      <c r="T707" s="127" t="s">
        <v>389</v>
      </c>
      <c r="U707" s="127" t="s">
        <v>404</v>
      </c>
      <c r="V707" s="127" t="s">
        <v>446</v>
      </c>
      <c r="W707" s="138" t="s">
        <v>447</v>
      </c>
      <c r="X707" s="30"/>
      <c r="Y707" s="172">
        <f>$F707</f>
        <v>0</v>
      </c>
      <c r="Z707" s="167" t="s">
        <v>389</v>
      </c>
      <c r="AA707" s="167" t="s">
        <v>404</v>
      </c>
      <c r="AB707" s="167" t="s">
        <v>446</v>
      </c>
      <c r="AC707" s="171" t="s">
        <v>447</v>
      </c>
      <c r="AD707" s="30"/>
      <c r="AE707" s="172">
        <f>$F707</f>
        <v>0</v>
      </c>
      <c r="AF707" s="167" t="s">
        <v>389</v>
      </c>
      <c r="AG707" s="167" t="s">
        <v>404</v>
      </c>
      <c r="AH707" s="167" t="s">
        <v>446</v>
      </c>
      <c r="AI707" s="171" t="s">
        <v>447</v>
      </c>
      <c r="AJ707" s="30"/>
      <c r="AK707" s="172">
        <f>$F707</f>
        <v>0</v>
      </c>
      <c r="AL707" s="167" t="s">
        <v>389</v>
      </c>
      <c r="AM707" s="167" t="s">
        <v>404</v>
      </c>
      <c r="AN707" s="167" t="s">
        <v>446</v>
      </c>
      <c r="AO707" s="171" t="s">
        <v>447</v>
      </c>
    </row>
    <row r="708" spans="1:41" s="194" customFormat="1" x14ac:dyDescent="0.3">
      <c r="B708" s="3"/>
      <c r="D708" s="31" t="s">
        <v>601</v>
      </c>
      <c r="F708" s="139"/>
      <c r="G708" s="97">
        <f>'Data base'!S57</f>
        <v>0.10388002970251078</v>
      </c>
      <c r="H708" s="208" t="s">
        <v>640</v>
      </c>
      <c r="I708" s="208" t="s">
        <v>1058</v>
      </c>
      <c r="J708" s="208" t="s">
        <v>1057</v>
      </c>
      <c r="K708" s="171" t="s">
        <v>1054</v>
      </c>
      <c r="M708" s="97">
        <f>'Data base'!AB57</f>
        <v>9.5772790306889544</v>
      </c>
      <c r="N708" s="171" t="s">
        <v>1046</v>
      </c>
      <c r="O708" s="208" t="s">
        <v>1058</v>
      </c>
      <c r="P708" s="208" t="s">
        <v>1057</v>
      </c>
      <c r="Q708" s="208" t="s">
        <v>1054</v>
      </c>
      <c r="S708" s="97">
        <f>'Data base'!AK57</f>
        <v>0.86270916914341489</v>
      </c>
      <c r="T708" s="208" t="s">
        <v>640</v>
      </c>
      <c r="U708" s="208" t="s">
        <v>1058</v>
      </c>
      <c r="V708" s="171" t="s">
        <v>1057</v>
      </c>
      <c r="W708" s="258" t="s">
        <v>1054</v>
      </c>
      <c r="Y708" s="97">
        <f>'Data base'!AT57</f>
        <v>9.9227692021861316</v>
      </c>
      <c r="Z708" s="171" t="s">
        <v>1046</v>
      </c>
      <c r="AA708" s="208" t="s">
        <v>1058</v>
      </c>
      <c r="AB708" s="208" t="s">
        <v>1057</v>
      </c>
      <c r="AC708" s="208" t="s">
        <v>1054</v>
      </c>
      <c r="AE708" s="97">
        <f>'Data base'!BC57</f>
        <v>5.9565245941807055</v>
      </c>
      <c r="AF708" s="171" t="s">
        <v>1046</v>
      </c>
      <c r="AG708" s="208" t="s">
        <v>1058</v>
      </c>
      <c r="AH708" s="208" t="s">
        <v>1057</v>
      </c>
      <c r="AI708" s="208" t="s">
        <v>1054</v>
      </c>
      <c r="AK708" s="97">
        <f>'Data base'!BM57</f>
        <v>0.64784372911091614</v>
      </c>
      <c r="AL708" s="208" t="s">
        <v>640</v>
      </c>
      <c r="AM708" s="208" t="s">
        <v>1058</v>
      </c>
      <c r="AN708" s="171" t="s">
        <v>1057</v>
      </c>
      <c r="AO708" s="208" t="s">
        <v>1054</v>
      </c>
    </row>
    <row r="709" spans="1:41" x14ac:dyDescent="0.3">
      <c r="D709" s="31" t="s">
        <v>433</v>
      </c>
      <c r="E709" s="133" t="s">
        <v>441</v>
      </c>
      <c r="F709" s="139"/>
      <c r="G709" s="127" t="str">
        <f>'Data base'!K57</f>
        <v>LC</v>
      </c>
      <c r="H709" s="127" t="s">
        <v>442</v>
      </c>
      <c r="I709" s="127" t="s">
        <v>443</v>
      </c>
      <c r="J709" s="127" t="s">
        <v>444</v>
      </c>
      <c r="K709" s="138" t="s">
        <v>445</v>
      </c>
      <c r="L709" s="30"/>
      <c r="M709" s="172" t="str">
        <f>'Data base'!T57</f>
        <v>LC</v>
      </c>
      <c r="N709" s="127" t="s">
        <v>442</v>
      </c>
      <c r="O709" s="127" t="s">
        <v>443</v>
      </c>
      <c r="P709" s="127" t="s">
        <v>444</v>
      </c>
      <c r="Q709" s="171" t="s">
        <v>445</v>
      </c>
      <c r="R709" s="30"/>
      <c r="S709" s="127" t="str">
        <f>'Data base'!AC57</f>
        <v>-</v>
      </c>
      <c r="T709" s="127" t="s">
        <v>442</v>
      </c>
      <c r="U709" s="127" t="s">
        <v>443</v>
      </c>
      <c r="V709" s="127" t="s">
        <v>444</v>
      </c>
      <c r="W709" s="138" t="s">
        <v>445</v>
      </c>
      <c r="X709" s="30"/>
      <c r="Y709" s="208" t="str">
        <f>'Data base'!AL57</f>
        <v>-</v>
      </c>
      <c r="Z709" s="167" t="s">
        <v>442</v>
      </c>
      <c r="AA709" s="167" t="s">
        <v>443</v>
      </c>
      <c r="AB709" s="167" t="s">
        <v>444</v>
      </c>
      <c r="AC709" s="171" t="s">
        <v>445</v>
      </c>
      <c r="AD709" s="30"/>
      <c r="AE709" s="208" t="str">
        <f>'Data base'!AU57</f>
        <v>-</v>
      </c>
      <c r="AF709" s="167" t="s">
        <v>442</v>
      </c>
      <c r="AG709" s="167" t="s">
        <v>443</v>
      </c>
      <c r="AH709" s="167" t="s">
        <v>444</v>
      </c>
      <c r="AI709" s="171" t="s">
        <v>445</v>
      </c>
      <c r="AJ709" s="30"/>
      <c r="AK709" s="208" t="str">
        <f>'Data base'!BD57</f>
        <v>NT</v>
      </c>
      <c r="AL709" s="167" t="s">
        <v>442</v>
      </c>
      <c r="AM709" s="167" t="s">
        <v>443</v>
      </c>
      <c r="AN709" s="171" t="s">
        <v>444</v>
      </c>
      <c r="AO709" s="167" t="s">
        <v>445</v>
      </c>
    </row>
    <row r="710" spans="1:41" x14ac:dyDescent="0.3">
      <c r="D710" s="264" t="s">
        <v>434</v>
      </c>
      <c r="E710" s="30" t="s">
        <v>384</v>
      </c>
      <c r="F710" s="139"/>
      <c r="G710" s="127" t="str">
        <f>'Data base'!P57</f>
        <v>- (50 - 100)</v>
      </c>
      <c r="H710" s="171" t="s">
        <v>389</v>
      </c>
      <c r="I710" s="127" t="s">
        <v>404</v>
      </c>
      <c r="J710" s="127" t="s">
        <v>287</v>
      </c>
      <c r="K710" s="127" t="s">
        <v>318</v>
      </c>
      <c r="L710" s="30"/>
      <c r="M710" s="218" t="str">
        <f>'Data base'!Y57</f>
        <v>- (20 - 50)</v>
      </c>
      <c r="N710" s="171" t="s">
        <v>389</v>
      </c>
      <c r="O710" s="127" t="s">
        <v>404</v>
      </c>
      <c r="P710" s="127" t="s">
        <v>287</v>
      </c>
      <c r="Q710" s="127" t="s">
        <v>318</v>
      </c>
      <c r="R710" s="30"/>
      <c r="S710" s="127" t="str">
        <f>'Data base'!AH57</f>
        <v>- (33 - 54)</v>
      </c>
      <c r="T710" s="171" t="s">
        <v>389</v>
      </c>
      <c r="U710" s="127" t="s">
        <v>404</v>
      </c>
      <c r="V710" s="127" t="s">
        <v>287</v>
      </c>
      <c r="W710" s="127" t="s">
        <v>318</v>
      </c>
      <c r="X710" s="30"/>
      <c r="Y710" s="99" t="str">
        <f>'Data base'!AQ57</f>
        <v xml:space="preserve"> + (1 - 40)</v>
      </c>
      <c r="Z710" s="167" t="s">
        <v>389</v>
      </c>
      <c r="AA710" s="167" t="s">
        <v>404</v>
      </c>
      <c r="AB710" s="167" t="s">
        <v>287</v>
      </c>
      <c r="AC710" s="171" t="s">
        <v>318</v>
      </c>
      <c r="AD710" s="30"/>
      <c r="AE710" s="208" t="str">
        <f>'Data base'!AZ57</f>
        <v xml:space="preserve"> + (20 - 40)</v>
      </c>
      <c r="AF710" s="167" t="s">
        <v>389</v>
      </c>
      <c r="AG710" s="167" t="s">
        <v>404</v>
      </c>
      <c r="AH710" s="167" t="s">
        <v>287</v>
      </c>
      <c r="AI710" s="171" t="s">
        <v>318</v>
      </c>
      <c r="AJ710" s="30"/>
      <c r="AK710" s="221" t="str">
        <f>'Data base'!BJ57</f>
        <v xml:space="preserve"> - (34 - 50)</v>
      </c>
      <c r="AL710" s="171" t="s">
        <v>389</v>
      </c>
      <c r="AM710" s="167" t="s">
        <v>404</v>
      </c>
      <c r="AN710" s="167" t="s">
        <v>287</v>
      </c>
      <c r="AO710" s="167" t="s">
        <v>318</v>
      </c>
    </row>
    <row r="711" spans="1:41" x14ac:dyDescent="0.3">
      <c r="D711" s="264"/>
      <c r="E711" s="30" t="s">
        <v>383</v>
      </c>
      <c r="F711" s="139"/>
      <c r="G711" s="127" t="str">
        <f>'Data base'!O57</f>
        <v>- (33 - 50)</v>
      </c>
      <c r="H711" s="134"/>
      <c r="I711" s="171" t="s">
        <v>389</v>
      </c>
      <c r="J711" s="127" t="s">
        <v>287</v>
      </c>
      <c r="K711" s="127" t="s">
        <v>318</v>
      </c>
      <c r="L711" s="30"/>
      <c r="M711" s="218" t="str">
        <f>'Data base'!X57</f>
        <v>- (20 - 50)</v>
      </c>
      <c r="N711" s="134"/>
      <c r="O711" s="171" t="s">
        <v>389</v>
      </c>
      <c r="P711" s="127" t="s">
        <v>287</v>
      </c>
      <c r="Q711" s="127" t="s">
        <v>318</v>
      </c>
      <c r="R711" s="30"/>
      <c r="S711" s="127" t="str">
        <f>'Data base'!AG57</f>
        <v>- (25 - 53)</v>
      </c>
      <c r="T711" s="134"/>
      <c r="U711" s="171" t="s">
        <v>389</v>
      </c>
      <c r="V711" s="127" t="s">
        <v>287</v>
      </c>
      <c r="W711" s="127" t="s">
        <v>318</v>
      </c>
      <c r="X711" s="30"/>
      <c r="Y711" s="99">
        <f>'Data base'!AP57</f>
        <v>0</v>
      </c>
      <c r="Z711" s="169"/>
      <c r="AA711" s="167" t="s">
        <v>389</v>
      </c>
      <c r="AB711" s="171" t="s">
        <v>287</v>
      </c>
      <c r="AC711" s="167" t="s">
        <v>318</v>
      </c>
      <c r="AD711" s="30"/>
      <c r="AE711" s="208" t="str">
        <f>'Data base'!AY57</f>
        <v xml:space="preserve"> + (20 - 40)</v>
      </c>
      <c r="AF711" s="169"/>
      <c r="AG711" s="167" t="s">
        <v>389</v>
      </c>
      <c r="AH711" s="167" t="s">
        <v>287</v>
      </c>
      <c r="AI711" s="171" t="s">
        <v>318</v>
      </c>
      <c r="AJ711" s="30"/>
      <c r="AK711" s="221" t="str">
        <f>'Data base'!BI57</f>
        <v xml:space="preserve"> - (14 - 30)</v>
      </c>
      <c r="AL711" s="169"/>
      <c r="AM711" s="171" t="s">
        <v>389</v>
      </c>
      <c r="AN711" s="167" t="s">
        <v>287</v>
      </c>
      <c r="AO711" s="167" t="s">
        <v>318</v>
      </c>
    </row>
    <row r="712" spans="1:41" x14ac:dyDescent="0.3">
      <c r="D712" s="30" t="s">
        <v>436</v>
      </c>
      <c r="E712" s="30"/>
      <c r="F712" s="139"/>
      <c r="G712" s="97">
        <f>'Data base'!N57</f>
        <v>1.4814814814814815E-5</v>
      </c>
      <c r="H712" s="127" t="s">
        <v>448</v>
      </c>
      <c r="I712" s="127" t="s">
        <v>449</v>
      </c>
      <c r="J712" s="171" t="s">
        <v>1050</v>
      </c>
      <c r="K712" s="127" t="s">
        <v>493</v>
      </c>
      <c r="L712" s="30"/>
      <c r="M712" s="216">
        <f>'Data base'!W57</f>
        <v>1.3333333333333334E-4</v>
      </c>
      <c r="N712" s="127" t="s">
        <v>448</v>
      </c>
      <c r="O712" s="127" t="s">
        <v>449</v>
      </c>
      <c r="P712" s="127" t="s">
        <v>450</v>
      </c>
      <c r="Q712" s="171" t="s">
        <v>493</v>
      </c>
      <c r="R712" s="30"/>
      <c r="S712" s="96">
        <f>'Data base'!AF57</f>
        <v>1.7647058823529412E-3</v>
      </c>
      <c r="T712" s="127" t="s">
        <v>448</v>
      </c>
      <c r="U712" s="127" t="s">
        <v>449</v>
      </c>
      <c r="V712" s="127" t="s">
        <v>450</v>
      </c>
      <c r="W712" s="171" t="s">
        <v>493</v>
      </c>
      <c r="X712" s="30"/>
      <c r="Y712" s="100">
        <f>'Data base'!AO57</f>
        <v>1.5706806282722512E-4</v>
      </c>
      <c r="Z712" s="167" t="s">
        <v>448</v>
      </c>
      <c r="AA712" s="167" t="s">
        <v>449</v>
      </c>
      <c r="AB712" s="167" t="s">
        <v>450</v>
      </c>
      <c r="AC712" s="171" t="s">
        <v>493</v>
      </c>
      <c r="AD712" s="30"/>
      <c r="AE712" s="96">
        <f>'Data base'!AX57</f>
        <v>2.4000000000000001E-4</v>
      </c>
      <c r="AF712" s="167" t="s">
        <v>448</v>
      </c>
      <c r="AG712" s="167" t="s">
        <v>449</v>
      </c>
      <c r="AH712" s="167" t="s">
        <v>450</v>
      </c>
      <c r="AI712" s="171" t="s">
        <v>493</v>
      </c>
      <c r="AJ712" s="30"/>
      <c r="AK712" s="96">
        <f>'Data base'!BH57</f>
        <v>2.4390243902439024E-3</v>
      </c>
      <c r="AL712" s="167" t="s">
        <v>448</v>
      </c>
      <c r="AM712" s="167" t="s">
        <v>449</v>
      </c>
      <c r="AN712" s="167" t="s">
        <v>450</v>
      </c>
      <c r="AO712" s="171" t="s">
        <v>493</v>
      </c>
    </row>
    <row r="713" spans="1:41" x14ac:dyDescent="0.3">
      <c r="D713" s="30" t="s">
        <v>437</v>
      </c>
      <c r="E713" s="30"/>
      <c r="F713" s="140" t="str">
        <f>'Data base'!E57</f>
        <v>&lt;3.3</v>
      </c>
      <c r="G713" s="127" t="str">
        <f>$F713</f>
        <v>&lt;3.3</v>
      </c>
      <c r="H713" s="127" t="s">
        <v>451</v>
      </c>
      <c r="I713" s="127" t="s">
        <v>452</v>
      </c>
      <c r="J713" s="135" t="s">
        <v>453</v>
      </c>
      <c r="K713" s="138" t="s">
        <v>370</v>
      </c>
      <c r="L713" s="30"/>
      <c r="M713" s="172" t="str">
        <f>$F713</f>
        <v>&lt;3.3</v>
      </c>
      <c r="N713" s="127" t="s">
        <v>451</v>
      </c>
      <c r="O713" s="127" t="s">
        <v>452</v>
      </c>
      <c r="P713" s="135" t="s">
        <v>453</v>
      </c>
      <c r="Q713" s="171" t="s">
        <v>370</v>
      </c>
      <c r="R713" s="30"/>
      <c r="S713" s="127" t="str">
        <f>$F713</f>
        <v>&lt;3.3</v>
      </c>
      <c r="T713" s="127" t="s">
        <v>451</v>
      </c>
      <c r="U713" s="127" t="s">
        <v>452</v>
      </c>
      <c r="V713" s="135" t="s">
        <v>453</v>
      </c>
      <c r="W713" s="138" t="s">
        <v>370</v>
      </c>
      <c r="X713" s="30"/>
      <c r="Y713" s="208" t="str">
        <f>$F713</f>
        <v>&lt;3.3</v>
      </c>
      <c r="Z713" s="167" t="s">
        <v>451</v>
      </c>
      <c r="AA713" s="167" t="s">
        <v>452</v>
      </c>
      <c r="AB713" s="170" t="s">
        <v>453</v>
      </c>
      <c r="AC713" s="171" t="s">
        <v>370</v>
      </c>
      <c r="AD713" s="30"/>
      <c r="AE713" s="208" t="str">
        <f>$F713</f>
        <v>&lt;3.3</v>
      </c>
      <c r="AF713" s="167" t="s">
        <v>451</v>
      </c>
      <c r="AG713" s="167" t="s">
        <v>452</v>
      </c>
      <c r="AH713" s="170" t="s">
        <v>453</v>
      </c>
      <c r="AI713" s="171" t="s">
        <v>370</v>
      </c>
      <c r="AJ713" s="30"/>
      <c r="AK713" s="208" t="str">
        <f>$F713</f>
        <v>&lt;3.3</v>
      </c>
      <c r="AL713" s="167" t="s">
        <v>451</v>
      </c>
      <c r="AM713" s="167" t="s">
        <v>452</v>
      </c>
      <c r="AN713" s="170" t="s">
        <v>453</v>
      </c>
      <c r="AO713" s="171" t="s">
        <v>370</v>
      </c>
    </row>
    <row r="714" spans="1:41" x14ac:dyDescent="0.3">
      <c r="D714" s="30" t="s">
        <v>561</v>
      </c>
      <c r="E714" s="30"/>
      <c r="F714" s="139"/>
      <c r="G714" s="40" t="str">
        <f>'Data base'!L57</f>
        <v>2,700</v>
      </c>
      <c r="H714" s="127"/>
      <c r="I714" s="127"/>
      <c r="J714" s="135"/>
      <c r="K714" s="127"/>
      <c r="L714" s="194"/>
      <c r="M714" s="299">
        <f>'Data base'!U57</f>
        <v>300000</v>
      </c>
      <c r="N714" s="299"/>
      <c r="O714" s="299"/>
      <c r="P714" s="365"/>
      <c r="Q714" s="299"/>
      <c r="R714" s="300"/>
      <c r="S714" s="299">
        <f>'Data base'!AD57</f>
        <v>170000</v>
      </c>
      <c r="T714" s="299"/>
      <c r="U714" s="299"/>
      <c r="V714" s="365"/>
      <c r="W714" s="299"/>
      <c r="X714" s="300"/>
      <c r="Y714" s="299">
        <f>'Data base'!AM57</f>
        <v>382000</v>
      </c>
      <c r="Z714" s="300"/>
      <c r="AA714" s="300"/>
      <c r="AB714" s="300"/>
      <c r="AC714" s="300"/>
      <c r="AD714" s="300"/>
      <c r="AE714" s="299">
        <f>'Data base'!AV57</f>
        <v>250000</v>
      </c>
      <c r="AF714" s="300"/>
      <c r="AG714" s="300"/>
      <c r="AH714" s="300"/>
      <c r="AI714" s="300"/>
      <c r="AJ714" s="300"/>
      <c r="AK714" s="299">
        <f>'Data base'!BF57</f>
        <v>164000</v>
      </c>
      <c r="AL714" s="300"/>
      <c r="AM714" s="300"/>
      <c r="AN714" s="300"/>
      <c r="AO714" s="300"/>
    </row>
    <row r="715" spans="1:41" x14ac:dyDescent="0.3">
      <c r="D715" s="30" t="s">
        <v>1039</v>
      </c>
      <c r="E715" s="30"/>
      <c r="F715" s="139"/>
      <c r="G715" s="125" t="str">
        <f>Protection!E57</f>
        <v>none - except deliberate destruction of, or damage to, their nests and eggs or removal of their nests</v>
      </c>
      <c r="H715" s="30"/>
      <c r="I715" s="30"/>
      <c r="J715" s="30"/>
      <c r="K715" s="30"/>
      <c r="L715" s="30"/>
      <c r="M715" s="172">
        <f>Protection!F57</f>
        <v>0</v>
      </c>
      <c r="N715" s="30"/>
      <c r="O715" s="30"/>
      <c r="P715" s="30"/>
      <c r="Q715" s="30"/>
      <c r="R715" s="30"/>
      <c r="S715" s="225">
        <f>Protection!G57</f>
        <v>0</v>
      </c>
      <c r="T715" s="30"/>
      <c r="U715" s="30"/>
      <c r="V715" s="30"/>
      <c r="W715" s="30"/>
      <c r="X715" s="30"/>
      <c r="Y715" s="208">
        <f>Protection!H57</f>
        <v>0</v>
      </c>
      <c r="Z715" s="30"/>
      <c r="AA715" s="30"/>
      <c r="AB715" s="30"/>
      <c r="AC715" s="30"/>
      <c r="AD715" s="30"/>
      <c r="AE715" s="208">
        <f>Protection!I57</f>
        <v>0</v>
      </c>
      <c r="AF715" s="30"/>
      <c r="AG715" s="30"/>
      <c r="AH715" s="30"/>
      <c r="AI715" s="30"/>
      <c r="AJ715" s="30"/>
      <c r="AK715" s="208">
        <f>Protection!J57</f>
        <v>0</v>
      </c>
      <c r="AL715" s="30"/>
      <c r="AM715" s="30"/>
      <c r="AN715" s="30"/>
      <c r="AO715" s="30"/>
    </row>
    <row r="716" spans="1:41" x14ac:dyDescent="0.3">
      <c r="D716" s="30" t="s">
        <v>1038</v>
      </c>
      <c r="E716" s="30"/>
      <c r="F716" s="139"/>
      <c r="G716" s="125" t="str">
        <f>Protection!K57</f>
        <v>none</v>
      </c>
      <c r="H716" s="30"/>
      <c r="I716" s="30"/>
      <c r="J716" s="30"/>
      <c r="K716" s="30"/>
      <c r="L716" s="30"/>
      <c r="M716" s="172">
        <f>Protection!L57</f>
        <v>0</v>
      </c>
      <c r="N716" s="30"/>
      <c r="O716" s="30"/>
      <c r="P716" s="30"/>
      <c r="Q716" s="30"/>
      <c r="R716" s="30"/>
      <c r="S716" s="30" t="str">
        <f>Protection!M57</f>
        <v>none</v>
      </c>
      <c r="T716" s="30"/>
      <c r="U716" s="30"/>
      <c r="V716" s="30"/>
      <c r="W716" s="30"/>
      <c r="X716" s="30"/>
      <c r="Y716" s="208">
        <f>Protection!N57</f>
        <v>0</v>
      </c>
      <c r="Z716" s="30"/>
      <c r="AA716" s="30"/>
      <c r="AB716" s="30"/>
      <c r="AC716" s="30"/>
      <c r="AD716" s="30"/>
      <c r="AE716" s="208">
        <f>Protection!O57</f>
        <v>0</v>
      </c>
      <c r="AF716" s="30"/>
      <c r="AG716" s="30"/>
      <c r="AH716" s="30"/>
      <c r="AI716" s="30"/>
      <c r="AJ716" s="30"/>
      <c r="AK716" s="225">
        <f>Protection!P57</f>
        <v>0</v>
      </c>
      <c r="AL716" s="30"/>
      <c r="AM716" s="30"/>
      <c r="AN716" s="30"/>
      <c r="AO716" s="30"/>
    </row>
    <row r="718" spans="1:41" x14ac:dyDescent="0.3">
      <c r="A718" s="194">
        <v>58</v>
      </c>
      <c r="B718" s="39" t="str">
        <f>'Data base'!C58</f>
        <v>Turdus iliacus</v>
      </c>
      <c r="C718" s="29" t="str">
        <f>'Data base'!D58</f>
        <v>Redwing</v>
      </c>
      <c r="D718" s="65" t="s">
        <v>438</v>
      </c>
      <c r="E718" s="65"/>
      <c r="F718" s="131"/>
      <c r="G718" s="171" t="s">
        <v>456</v>
      </c>
      <c r="H718" s="131" t="s">
        <v>439</v>
      </c>
      <c r="I718" s="131" t="s">
        <v>381</v>
      </c>
      <c r="J718" s="131" t="s">
        <v>861</v>
      </c>
      <c r="K718" s="131" t="s">
        <v>860</v>
      </c>
      <c r="L718" s="30"/>
      <c r="N718" s="131" t="s">
        <v>439</v>
      </c>
      <c r="O718" s="131" t="s">
        <v>381</v>
      </c>
      <c r="P718" s="131" t="s">
        <v>861</v>
      </c>
      <c r="Q718" s="131" t="s">
        <v>860</v>
      </c>
      <c r="R718" s="30"/>
      <c r="S718" s="30"/>
      <c r="T718" s="131" t="s">
        <v>439</v>
      </c>
      <c r="U718" s="131" t="s">
        <v>381</v>
      </c>
      <c r="V718" s="131" t="s">
        <v>861</v>
      </c>
      <c r="W718" s="131" t="s">
        <v>860</v>
      </c>
      <c r="X718" s="30"/>
      <c r="Y718" s="30"/>
      <c r="Z718" s="131" t="s">
        <v>439</v>
      </c>
      <c r="AA718" s="131" t="s">
        <v>381</v>
      </c>
      <c r="AB718" s="131" t="s">
        <v>861</v>
      </c>
      <c r="AC718" s="131" t="s">
        <v>860</v>
      </c>
      <c r="AD718" s="30"/>
      <c r="AE718" s="30"/>
      <c r="AF718" s="131" t="s">
        <v>439</v>
      </c>
      <c r="AG718" s="131" t="s">
        <v>381</v>
      </c>
      <c r="AH718" s="131" t="s">
        <v>861</v>
      </c>
      <c r="AI718" s="131" t="s">
        <v>860</v>
      </c>
      <c r="AJ718" s="30"/>
      <c r="AK718" s="30"/>
      <c r="AL718" s="131" t="s">
        <v>439</v>
      </c>
      <c r="AM718" s="131" t="s">
        <v>381</v>
      </c>
      <c r="AN718" s="131" t="s">
        <v>861</v>
      </c>
      <c r="AO718" s="131" t="s">
        <v>860</v>
      </c>
    </row>
    <row r="719" spans="1:41" x14ac:dyDescent="0.3">
      <c r="D719" s="130" t="s">
        <v>432</v>
      </c>
      <c r="E719" s="130"/>
      <c r="F719" s="141">
        <f>'Data base'!G58</f>
        <v>1</v>
      </c>
      <c r="G719" s="127">
        <f>$F719</f>
        <v>1</v>
      </c>
      <c r="H719" s="142">
        <v>1</v>
      </c>
      <c r="I719" s="132">
        <v>2</v>
      </c>
      <c r="J719" s="132">
        <v>3</v>
      </c>
      <c r="K719" s="132" t="s">
        <v>440</v>
      </c>
      <c r="L719" s="30"/>
      <c r="M719" s="140">
        <f>$F719</f>
        <v>1</v>
      </c>
      <c r="N719" s="173">
        <v>1</v>
      </c>
      <c r="O719" s="132">
        <v>2</v>
      </c>
      <c r="P719" s="132">
        <v>3</v>
      </c>
      <c r="Q719" s="132" t="s">
        <v>440</v>
      </c>
      <c r="R719" s="30"/>
      <c r="S719" s="127">
        <f>$F719</f>
        <v>1</v>
      </c>
      <c r="T719" s="142">
        <v>1</v>
      </c>
      <c r="U719" s="132">
        <v>2</v>
      </c>
      <c r="V719" s="132">
        <v>3</v>
      </c>
      <c r="W719" s="132" t="s">
        <v>440</v>
      </c>
      <c r="X719" s="30"/>
      <c r="Y719" s="172">
        <f>$F719</f>
        <v>1</v>
      </c>
      <c r="Z719" s="173">
        <v>1</v>
      </c>
      <c r="AA719" s="168">
        <v>2</v>
      </c>
      <c r="AB719" s="168">
        <v>3</v>
      </c>
      <c r="AC719" s="168" t="s">
        <v>440</v>
      </c>
      <c r="AD719" s="30"/>
      <c r="AE719" s="172">
        <f>$F719</f>
        <v>1</v>
      </c>
      <c r="AF719" s="173">
        <v>1</v>
      </c>
      <c r="AG719" s="168">
        <v>2</v>
      </c>
      <c r="AH719" s="168">
        <v>3</v>
      </c>
      <c r="AI719" s="168" t="s">
        <v>440</v>
      </c>
      <c r="AJ719" s="30"/>
      <c r="AK719" s="127">
        <f>$F719</f>
        <v>1</v>
      </c>
      <c r="AL719" s="142">
        <v>1</v>
      </c>
      <c r="AM719" s="132">
        <v>2</v>
      </c>
      <c r="AN719" s="132">
        <v>3</v>
      </c>
      <c r="AO719" s="132" t="s">
        <v>440</v>
      </c>
    </row>
    <row r="720" spans="1:41" x14ac:dyDescent="0.3">
      <c r="D720" s="31" t="s">
        <v>435</v>
      </c>
      <c r="E720" s="30"/>
      <c r="F720" s="140">
        <f>'Data base'!J58</f>
        <v>0</v>
      </c>
      <c r="G720" s="127">
        <f>$F720</f>
        <v>0</v>
      </c>
      <c r="H720" s="127" t="s">
        <v>389</v>
      </c>
      <c r="I720" s="127" t="s">
        <v>404</v>
      </c>
      <c r="J720" s="127" t="s">
        <v>446</v>
      </c>
      <c r="K720" s="138" t="s">
        <v>447</v>
      </c>
      <c r="L720" s="30"/>
      <c r="M720" s="140">
        <f>$F720</f>
        <v>0</v>
      </c>
      <c r="N720" s="127" t="s">
        <v>389</v>
      </c>
      <c r="O720" s="127" t="s">
        <v>404</v>
      </c>
      <c r="P720" s="127" t="s">
        <v>446</v>
      </c>
      <c r="Q720" s="171" t="s">
        <v>447</v>
      </c>
      <c r="R720" s="30"/>
      <c r="S720" s="127">
        <f>$F720</f>
        <v>0</v>
      </c>
      <c r="T720" s="127" t="s">
        <v>389</v>
      </c>
      <c r="U720" s="127" t="s">
        <v>404</v>
      </c>
      <c r="V720" s="127" t="s">
        <v>446</v>
      </c>
      <c r="W720" s="138" t="s">
        <v>447</v>
      </c>
      <c r="X720" s="30"/>
      <c r="Y720" s="172">
        <f>$F720</f>
        <v>0</v>
      </c>
      <c r="Z720" s="167" t="s">
        <v>389</v>
      </c>
      <c r="AA720" s="167" t="s">
        <v>404</v>
      </c>
      <c r="AB720" s="167" t="s">
        <v>446</v>
      </c>
      <c r="AC720" s="171" t="s">
        <v>447</v>
      </c>
      <c r="AD720" s="30"/>
      <c r="AE720" s="172">
        <f>$F720</f>
        <v>0</v>
      </c>
      <c r="AF720" s="167" t="s">
        <v>389</v>
      </c>
      <c r="AG720" s="167" t="s">
        <v>404</v>
      </c>
      <c r="AH720" s="167" t="s">
        <v>446</v>
      </c>
      <c r="AI720" s="171" t="s">
        <v>447</v>
      </c>
      <c r="AJ720" s="30"/>
      <c r="AK720" s="127">
        <f>$F720</f>
        <v>0</v>
      </c>
      <c r="AL720" s="127" t="s">
        <v>389</v>
      </c>
      <c r="AM720" s="127" t="s">
        <v>404</v>
      </c>
      <c r="AN720" s="127" t="s">
        <v>446</v>
      </c>
      <c r="AO720" s="138" t="s">
        <v>447</v>
      </c>
    </row>
    <row r="721" spans="1:49" s="194" customFormat="1" x14ac:dyDescent="0.3">
      <c r="B721" s="3"/>
      <c r="D721" s="31" t="s">
        <v>601</v>
      </c>
      <c r="F721" s="139"/>
      <c r="G721" s="97">
        <f>'Data base'!S58</f>
        <v>0</v>
      </c>
      <c r="H721" s="208" t="s">
        <v>640</v>
      </c>
      <c r="I721" s="208" t="s">
        <v>1058</v>
      </c>
      <c r="J721" s="208" t="s">
        <v>1057</v>
      </c>
      <c r="K721" s="208" t="s">
        <v>1054</v>
      </c>
      <c r="M721" s="97">
        <f>'Data base'!AB58</f>
        <v>4.6909121782966299</v>
      </c>
      <c r="N721" s="171" t="s">
        <v>1046</v>
      </c>
      <c r="O721" s="208" t="s">
        <v>1058</v>
      </c>
      <c r="P721" s="208" t="s">
        <v>1057</v>
      </c>
      <c r="Q721" s="208" t="s">
        <v>1054</v>
      </c>
      <c r="S721" s="97">
        <f>'Data base'!AK58</f>
        <v>7.8820246817193809</v>
      </c>
      <c r="T721" s="171" t="s">
        <v>1046</v>
      </c>
      <c r="U721" s="208" t="s">
        <v>1058</v>
      </c>
      <c r="V721" s="208" t="s">
        <v>1057</v>
      </c>
      <c r="W721" s="208" t="s">
        <v>1054</v>
      </c>
      <c r="Y721" s="97">
        <f>'Data base'!AT58</f>
        <v>1.7792551672885479</v>
      </c>
      <c r="Z721" s="208" t="s">
        <v>640</v>
      </c>
      <c r="AA721" s="171" t="s">
        <v>1059</v>
      </c>
      <c r="AB721" s="208" t="s">
        <v>1057</v>
      </c>
      <c r="AC721" s="208" t="s">
        <v>1054</v>
      </c>
      <c r="AE721" s="97">
        <f>'Data base'!BC58</f>
        <v>0.81225335375191421</v>
      </c>
      <c r="AF721" s="208" t="s">
        <v>640</v>
      </c>
      <c r="AG721" s="208" t="s">
        <v>1058</v>
      </c>
      <c r="AH721" s="171" t="s">
        <v>1057</v>
      </c>
      <c r="AI721" s="208" t="s">
        <v>1054</v>
      </c>
      <c r="AK721" s="97">
        <f>'Data base'!BM58</f>
        <v>3.0527181780832571</v>
      </c>
      <c r="AL721" s="171" t="s">
        <v>1046</v>
      </c>
      <c r="AM721" s="208" t="s">
        <v>1058</v>
      </c>
      <c r="AN721" s="208" t="s">
        <v>1057</v>
      </c>
      <c r="AO721" s="208" t="s">
        <v>1054</v>
      </c>
    </row>
    <row r="722" spans="1:49" x14ac:dyDescent="0.3">
      <c r="D722" s="31" t="s">
        <v>433</v>
      </c>
      <c r="E722" s="133" t="s">
        <v>441</v>
      </c>
      <c r="F722" s="139"/>
      <c r="G722" s="127" t="str">
        <f>'Data base'!K58</f>
        <v>(NA)</v>
      </c>
      <c r="H722" s="127" t="s">
        <v>442</v>
      </c>
      <c r="I722" s="127" t="s">
        <v>443</v>
      </c>
      <c r="J722" s="127" t="s">
        <v>444</v>
      </c>
      <c r="K722" s="127" t="s">
        <v>445</v>
      </c>
      <c r="L722" s="30"/>
      <c r="M722" s="172" t="str">
        <f>'Data base'!T58</f>
        <v>LC</v>
      </c>
      <c r="N722" s="127" t="s">
        <v>442</v>
      </c>
      <c r="O722" s="127" t="s">
        <v>443</v>
      </c>
      <c r="P722" s="127" t="s">
        <v>444</v>
      </c>
      <c r="Q722" s="171" t="s">
        <v>445</v>
      </c>
      <c r="R722" s="30"/>
      <c r="S722" s="127" t="str">
        <f>'Data base'!AC58</f>
        <v>-</v>
      </c>
      <c r="T722" s="127" t="s">
        <v>442</v>
      </c>
      <c r="U722" s="127" t="s">
        <v>443</v>
      </c>
      <c r="V722" s="127" t="s">
        <v>444</v>
      </c>
      <c r="W722" s="138" t="s">
        <v>445</v>
      </c>
      <c r="X722" s="30"/>
      <c r="Y722" s="40" t="str">
        <f>'Data base'!AL58</f>
        <v>-</v>
      </c>
      <c r="Z722" s="167" t="s">
        <v>442</v>
      </c>
      <c r="AA722" s="167" t="s">
        <v>443</v>
      </c>
      <c r="AB722" s="167" t="s">
        <v>444</v>
      </c>
      <c r="AC722" s="171" t="s">
        <v>445</v>
      </c>
      <c r="AD722" s="30"/>
      <c r="AE722" s="208" t="str">
        <f>'Data base'!AU58</f>
        <v>-</v>
      </c>
      <c r="AF722" s="167" t="s">
        <v>442</v>
      </c>
      <c r="AG722" s="167" t="s">
        <v>443</v>
      </c>
      <c r="AH722" s="167" t="s">
        <v>444</v>
      </c>
      <c r="AI722" s="171" t="s">
        <v>445</v>
      </c>
      <c r="AJ722" s="30"/>
      <c r="AK722" s="208" t="str">
        <f>'Data base'!BD58</f>
        <v>-</v>
      </c>
      <c r="AL722" s="127" t="s">
        <v>442</v>
      </c>
      <c r="AM722" s="127" t="s">
        <v>443</v>
      </c>
      <c r="AN722" s="127" t="s">
        <v>444</v>
      </c>
      <c r="AO722" s="138" t="s">
        <v>445</v>
      </c>
    </row>
    <row r="723" spans="1:49" x14ac:dyDescent="0.3">
      <c r="D723" s="264" t="s">
        <v>434</v>
      </c>
      <c r="E723" s="30" t="s">
        <v>384</v>
      </c>
      <c r="F723" s="139"/>
      <c r="G723" s="127" t="str">
        <f>'Data base'!P58</f>
        <v>-</v>
      </c>
      <c r="H723" s="127" t="s">
        <v>389</v>
      </c>
      <c r="I723" s="127" t="s">
        <v>404</v>
      </c>
      <c r="J723" s="127" t="s">
        <v>287</v>
      </c>
      <c r="K723" s="127" t="s">
        <v>318</v>
      </c>
      <c r="L723" s="30"/>
      <c r="M723" s="218" t="str">
        <f>'Data base'!Y58</f>
        <v>- (50 - 70)</v>
      </c>
      <c r="N723" s="171" t="s">
        <v>389</v>
      </c>
      <c r="O723" s="127" t="s">
        <v>404</v>
      </c>
      <c r="P723" s="127" t="s">
        <v>287</v>
      </c>
      <c r="Q723" s="127" t="s">
        <v>318</v>
      </c>
      <c r="R723" s="30"/>
      <c r="S723" s="127">
        <f>'Data base'!AH58</f>
        <v>0</v>
      </c>
      <c r="T723" s="127" t="s">
        <v>389</v>
      </c>
      <c r="U723" s="127" t="s">
        <v>404</v>
      </c>
      <c r="V723" s="171" t="s">
        <v>287</v>
      </c>
      <c r="W723" s="127" t="s">
        <v>318</v>
      </c>
      <c r="X723" s="30"/>
      <c r="Y723" s="99" t="str">
        <f>'Data base'!AQ58</f>
        <v xml:space="preserve"> - ( - 60)</v>
      </c>
      <c r="Z723" s="167" t="s">
        <v>389</v>
      </c>
      <c r="AA723" s="171" t="s">
        <v>404</v>
      </c>
      <c r="AB723" s="167" t="s">
        <v>287</v>
      </c>
      <c r="AC723" s="167" t="s">
        <v>318</v>
      </c>
      <c r="AD723" s="30"/>
      <c r="AE723" s="208">
        <f>'Data base'!AZ58</f>
        <v>0</v>
      </c>
      <c r="AF723" s="167" t="s">
        <v>389</v>
      </c>
      <c r="AG723" s="167" t="s">
        <v>404</v>
      </c>
      <c r="AH723" s="171" t="s">
        <v>287</v>
      </c>
      <c r="AI723" s="167" t="s">
        <v>318</v>
      </c>
      <c r="AJ723" s="30"/>
      <c r="AK723" s="99">
        <f>'Data base'!BJ58</f>
        <v>0</v>
      </c>
      <c r="AL723" s="127" t="s">
        <v>389</v>
      </c>
      <c r="AM723" s="127" t="s">
        <v>404</v>
      </c>
      <c r="AN723" s="138" t="s">
        <v>287</v>
      </c>
      <c r="AO723" s="127" t="s">
        <v>318</v>
      </c>
    </row>
    <row r="724" spans="1:49" x14ac:dyDescent="0.3">
      <c r="D724" s="264"/>
      <c r="E724" s="30" t="s">
        <v>383</v>
      </c>
      <c r="F724" s="139"/>
      <c r="G724" s="127" t="str">
        <f>'Data base'!O58</f>
        <v>-</v>
      </c>
      <c r="H724" s="134"/>
      <c r="I724" s="127" t="s">
        <v>389</v>
      </c>
      <c r="J724" s="127" t="s">
        <v>287</v>
      </c>
      <c r="K724" s="127" t="s">
        <v>318</v>
      </c>
      <c r="L724" s="30"/>
      <c r="M724" s="218" t="str">
        <f>'Data base'!X58</f>
        <v>- (20 - 50)</v>
      </c>
      <c r="N724" s="134"/>
      <c r="O724" s="171" t="s">
        <v>389</v>
      </c>
      <c r="P724" s="127" t="s">
        <v>287</v>
      </c>
      <c r="Q724" s="127" t="s">
        <v>318</v>
      </c>
      <c r="R724" s="30"/>
      <c r="S724" s="127" t="str">
        <f>'Data base'!AG58</f>
        <v>- (5 - 22)</v>
      </c>
      <c r="T724" s="134"/>
      <c r="U724" s="171" t="s">
        <v>389</v>
      </c>
      <c r="V724" s="127" t="s">
        <v>287</v>
      </c>
      <c r="W724" s="127" t="s">
        <v>318</v>
      </c>
      <c r="X724" s="30"/>
      <c r="Y724" s="99">
        <f>'Data base'!AP58</f>
        <v>0</v>
      </c>
      <c r="Z724" s="169"/>
      <c r="AA724" s="167" t="s">
        <v>389</v>
      </c>
      <c r="AB724" s="171" t="s">
        <v>287</v>
      </c>
      <c r="AC724" s="167" t="s">
        <v>318</v>
      </c>
      <c r="AD724" s="30"/>
      <c r="AE724" s="208">
        <f>'Data base'!AY58</f>
        <v>0</v>
      </c>
      <c r="AF724" s="169"/>
      <c r="AG724" s="167" t="s">
        <v>389</v>
      </c>
      <c r="AH724" s="171" t="s">
        <v>287</v>
      </c>
      <c r="AI724" s="167" t="s">
        <v>318</v>
      </c>
      <c r="AJ724" s="30"/>
      <c r="AK724" s="221" t="str">
        <f>'Data base'!BI58</f>
        <v xml:space="preserve"> - (42 - 50)</v>
      </c>
      <c r="AL724" s="134"/>
      <c r="AM724" s="138" t="s">
        <v>389</v>
      </c>
      <c r="AN724" s="127" t="s">
        <v>287</v>
      </c>
      <c r="AO724" s="127" t="s">
        <v>318</v>
      </c>
    </row>
    <row r="725" spans="1:49" x14ac:dyDescent="0.3">
      <c r="D725" s="30" t="s">
        <v>436</v>
      </c>
      <c r="E725" s="30"/>
      <c r="F725" s="139"/>
      <c r="G725" s="127" t="str">
        <f>'Data base'!N58</f>
        <v>-</v>
      </c>
      <c r="H725" s="127" t="s">
        <v>448</v>
      </c>
      <c r="I725" s="127" t="s">
        <v>449</v>
      </c>
      <c r="J725" s="127" t="s">
        <v>450</v>
      </c>
      <c r="K725" s="127" t="s">
        <v>493</v>
      </c>
      <c r="L725" s="30"/>
      <c r="M725" s="216">
        <f>'Data base'!W58</f>
        <v>4.0000000000000002E-4</v>
      </c>
      <c r="N725" s="127" t="s">
        <v>448</v>
      </c>
      <c r="O725" s="127" t="s">
        <v>449</v>
      </c>
      <c r="P725" s="127" t="s">
        <v>450</v>
      </c>
      <c r="Q725" s="171" t="s">
        <v>493</v>
      </c>
      <c r="R725" s="30"/>
      <c r="S725" s="100">
        <f>'Data base'!AF58</f>
        <v>2.3076923076923076E-4</v>
      </c>
      <c r="T725" s="127" t="s">
        <v>448</v>
      </c>
      <c r="U725" s="127" t="s">
        <v>449</v>
      </c>
      <c r="V725" s="127" t="s">
        <v>450</v>
      </c>
      <c r="W725" s="171" t="s">
        <v>493</v>
      </c>
      <c r="X725" s="30"/>
      <c r="Y725" s="100">
        <f>'Data base'!AO58</f>
        <v>1.3333333333333333E-3</v>
      </c>
      <c r="Z725" s="167" t="s">
        <v>448</v>
      </c>
      <c r="AA725" s="167" t="s">
        <v>449</v>
      </c>
      <c r="AB725" s="167" t="s">
        <v>450</v>
      </c>
      <c r="AC725" s="171" t="s">
        <v>493</v>
      </c>
      <c r="AD725" s="30"/>
      <c r="AE725" s="96">
        <f>'Data base'!AX58</f>
        <v>2.3999999999999998E-3</v>
      </c>
      <c r="AF725" s="167" t="s">
        <v>448</v>
      </c>
      <c r="AG725" s="167" t="s">
        <v>449</v>
      </c>
      <c r="AH725" s="167" t="s">
        <v>450</v>
      </c>
      <c r="AI725" s="171" t="s">
        <v>493</v>
      </c>
      <c r="AJ725" s="30"/>
      <c r="AK725" s="96">
        <f>'Data base'!BH58</f>
        <v>7.8431372549019605E-4</v>
      </c>
      <c r="AL725" s="127" t="s">
        <v>448</v>
      </c>
      <c r="AM725" s="127" t="s">
        <v>449</v>
      </c>
      <c r="AN725" s="127" t="s">
        <v>450</v>
      </c>
      <c r="AO725" s="138" t="s">
        <v>493</v>
      </c>
    </row>
    <row r="726" spans="1:49" x14ac:dyDescent="0.3">
      <c r="D726" s="30" t="s">
        <v>437</v>
      </c>
      <c r="E726" s="30"/>
      <c r="F726" s="140" t="str">
        <f>'Data base'!E58</f>
        <v>&lt;3.3</v>
      </c>
      <c r="G726" s="127" t="str">
        <f>$F726</f>
        <v>&lt;3.3</v>
      </c>
      <c r="H726" s="127" t="s">
        <v>451</v>
      </c>
      <c r="I726" s="127" t="s">
        <v>452</v>
      </c>
      <c r="J726" s="135" t="s">
        <v>453</v>
      </c>
      <c r="K726" s="138" t="s">
        <v>370</v>
      </c>
      <c r="L726" s="30"/>
      <c r="M726" s="172" t="str">
        <f>$F726</f>
        <v>&lt;3.3</v>
      </c>
      <c r="N726" s="127" t="s">
        <v>451</v>
      </c>
      <c r="O726" s="127" t="s">
        <v>452</v>
      </c>
      <c r="P726" s="135" t="s">
        <v>453</v>
      </c>
      <c r="Q726" s="171" t="s">
        <v>370</v>
      </c>
      <c r="R726" s="30"/>
      <c r="S726" s="127" t="str">
        <f>$F726</f>
        <v>&lt;3.3</v>
      </c>
      <c r="T726" s="127" t="s">
        <v>451</v>
      </c>
      <c r="U726" s="127" t="s">
        <v>452</v>
      </c>
      <c r="V726" s="135" t="s">
        <v>453</v>
      </c>
      <c r="W726" s="138" t="s">
        <v>370</v>
      </c>
      <c r="X726" s="30"/>
      <c r="Y726" s="208" t="str">
        <f>$F726</f>
        <v>&lt;3.3</v>
      </c>
      <c r="Z726" s="167" t="s">
        <v>451</v>
      </c>
      <c r="AA726" s="167" t="s">
        <v>452</v>
      </c>
      <c r="AB726" s="170" t="s">
        <v>453</v>
      </c>
      <c r="AC726" s="171" t="s">
        <v>370</v>
      </c>
      <c r="AD726" s="30"/>
      <c r="AE726" s="208" t="str">
        <f>$F726</f>
        <v>&lt;3.3</v>
      </c>
      <c r="AF726" s="167" t="s">
        <v>451</v>
      </c>
      <c r="AG726" s="167" t="s">
        <v>452</v>
      </c>
      <c r="AH726" s="170" t="s">
        <v>453</v>
      </c>
      <c r="AI726" s="171" t="s">
        <v>370</v>
      </c>
      <c r="AJ726" s="30"/>
      <c r="AK726" s="208" t="str">
        <f>$F726</f>
        <v>&lt;3.3</v>
      </c>
      <c r="AL726" s="127" t="s">
        <v>451</v>
      </c>
      <c r="AM726" s="127" t="s">
        <v>452</v>
      </c>
      <c r="AN726" s="135" t="s">
        <v>453</v>
      </c>
      <c r="AO726" s="138" t="s">
        <v>370</v>
      </c>
    </row>
    <row r="727" spans="1:49" x14ac:dyDescent="0.3">
      <c r="D727" s="30" t="s">
        <v>561</v>
      </c>
      <c r="E727" s="30"/>
      <c r="F727" s="139"/>
      <c r="G727" s="127">
        <f>'Data base'!L58</f>
        <v>0</v>
      </c>
      <c r="H727" s="127"/>
      <c r="I727" s="127"/>
      <c r="J727" s="135"/>
      <c r="K727" s="127"/>
      <c r="L727" s="30"/>
      <c r="M727" s="299">
        <f>'Data base'!U58</f>
        <v>100000</v>
      </c>
      <c r="N727" s="299"/>
      <c r="O727" s="299"/>
      <c r="P727" s="365"/>
      <c r="Q727" s="299"/>
      <c r="R727" s="300"/>
      <c r="S727" s="299">
        <f>'Data base'!AD58</f>
        <v>1300000</v>
      </c>
      <c r="T727" s="299"/>
      <c r="U727" s="299"/>
      <c r="V727" s="365"/>
      <c r="W727" s="299"/>
      <c r="X727" s="300"/>
      <c r="Y727" s="299">
        <f>'Data base'!AM58</f>
        <v>45000</v>
      </c>
      <c r="Z727" s="300"/>
      <c r="AA727" s="300"/>
      <c r="AB727" s="300"/>
      <c r="AC727" s="300"/>
      <c r="AD727" s="300"/>
      <c r="AE727" s="299">
        <f>'Data base'!AV58</f>
        <v>25000</v>
      </c>
      <c r="AF727" s="300"/>
      <c r="AG727" s="300"/>
      <c r="AH727" s="300"/>
      <c r="AI727" s="300"/>
      <c r="AJ727" s="300"/>
      <c r="AK727" s="299">
        <f>'Data base'!BF58</f>
        <v>510000</v>
      </c>
      <c r="AL727" s="300"/>
      <c r="AM727" s="300"/>
      <c r="AN727" s="300"/>
      <c r="AO727" s="300"/>
      <c r="AP727" s="300"/>
      <c r="AQ727" s="300"/>
      <c r="AR727" s="300"/>
      <c r="AS727" s="300"/>
      <c r="AT727" s="300"/>
      <c r="AU727" s="300"/>
      <c r="AV727" s="300"/>
      <c r="AW727" s="300"/>
    </row>
    <row r="728" spans="1:49" x14ac:dyDescent="0.3">
      <c r="D728" s="30" t="s">
        <v>1039</v>
      </c>
      <c r="E728" s="30"/>
      <c r="F728" s="139"/>
      <c r="G728" s="127" t="str">
        <f>Protection!E58</f>
        <v>-</v>
      </c>
      <c r="H728" s="30"/>
      <c r="I728" s="30"/>
      <c r="J728" s="30"/>
      <c r="K728" s="30"/>
      <c r="L728" s="30"/>
      <c r="M728" s="172">
        <f>Protection!F58</f>
        <v>0</v>
      </c>
      <c r="N728" s="30"/>
      <c r="O728" s="30"/>
      <c r="P728" s="30"/>
      <c r="Q728" s="30"/>
      <c r="R728" s="30"/>
      <c r="S728" s="225">
        <f>Protection!G58</f>
        <v>0</v>
      </c>
      <c r="T728" s="30"/>
      <c r="U728" s="30"/>
      <c r="V728" s="30"/>
      <c r="W728" s="30"/>
      <c r="X728" s="30"/>
      <c r="Y728" s="208">
        <f>Protection!H58</f>
        <v>0</v>
      </c>
      <c r="Z728" s="30"/>
      <c r="AA728" s="30"/>
      <c r="AB728" s="30"/>
      <c r="AC728" s="30"/>
      <c r="AD728" s="30"/>
      <c r="AE728" s="208">
        <f>Protection!I58</f>
        <v>0</v>
      </c>
      <c r="AF728" s="30"/>
      <c r="AG728" s="30"/>
      <c r="AH728" s="30"/>
      <c r="AI728" s="30"/>
      <c r="AJ728" s="30"/>
      <c r="AK728" s="208">
        <f>Protection!J58</f>
        <v>0</v>
      </c>
      <c r="AL728" s="30"/>
      <c r="AM728" s="30"/>
      <c r="AN728" s="30"/>
      <c r="AO728" s="30"/>
    </row>
    <row r="729" spans="1:49" x14ac:dyDescent="0.3">
      <c r="D729" s="30" t="s">
        <v>1038</v>
      </c>
      <c r="E729" s="30"/>
      <c r="F729" s="139"/>
      <c r="G729" s="127" t="str">
        <f>Protection!K58</f>
        <v>-</v>
      </c>
      <c r="H729" s="30"/>
      <c r="I729" s="30"/>
      <c r="J729" s="30"/>
      <c r="K729" s="30"/>
      <c r="L729" s="30"/>
      <c r="M729" s="172">
        <f>Protection!L58</f>
        <v>0</v>
      </c>
      <c r="N729" s="30"/>
      <c r="O729" s="30"/>
      <c r="P729" s="30"/>
      <c r="Q729" s="30"/>
      <c r="R729" s="30"/>
      <c r="S729" s="30" t="str">
        <f>Protection!M58</f>
        <v>none</v>
      </c>
      <c r="T729" s="30"/>
      <c r="U729" s="30"/>
      <c r="V729" s="30"/>
      <c r="W729" s="30"/>
      <c r="X729" s="30"/>
      <c r="Y729" s="208">
        <f>Protection!N58</f>
        <v>0</v>
      </c>
      <c r="Z729" s="30"/>
      <c r="AA729" s="30"/>
      <c r="AB729" s="30"/>
      <c r="AC729" s="30"/>
      <c r="AD729" s="30"/>
      <c r="AE729" s="208">
        <f>Protection!O58</f>
        <v>0</v>
      </c>
      <c r="AF729" s="30"/>
      <c r="AG729" s="30"/>
      <c r="AH729" s="30"/>
      <c r="AI729" s="30"/>
      <c r="AJ729" s="30"/>
      <c r="AK729" s="225" t="str">
        <f>Protection!P58</f>
        <v>-</v>
      </c>
      <c r="AL729" s="30"/>
      <c r="AM729" s="30"/>
      <c r="AN729" s="30"/>
      <c r="AO729" s="30"/>
    </row>
    <row r="731" spans="1:49" x14ac:dyDescent="0.3">
      <c r="A731" s="194">
        <v>59</v>
      </c>
      <c r="B731" s="39" t="str">
        <f>'Data base'!C59</f>
        <v>Phylloscopus trochiloides</v>
      </c>
      <c r="C731" s="29" t="str">
        <f>'Data base'!D59</f>
        <v>Greenish Leaf Warbler</v>
      </c>
      <c r="D731" s="65" t="s">
        <v>438</v>
      </c>
      <c r="E731" s="65"/>
      <c r="F731" s="131"/>
      <c r="G731" s="138" t="s">
        <v>456</v>
      </c>
      <c r="H731" s="131" t="s">
        <v>439</v>
      </c>
      <c r="I731" s="131" t="s">
        <v>381</v>
      </c>
      <c r="J731" s="131" t="s">
        <v>861</v>
      </c>
      <c r="K731" s="131" t="s">
        <v>860</v>
      </c>
      <c r="L731" s="30"/>
      <c r="N731" s="131" t="s">
        <v>439</v>
      </c>
      <c r="O731" s="131" t="s">
        <v>381</v>
      </c>
      <c r="P731" s="131" t="s">
        <v>861</v>
      </c>
      <c r="Q731" s="131" t="s">
        <v>860</v>
      </c>
      <c r="R731" s="30"/>
      <c r="S731" s="30"/>
      <c r="T731" s="131" t="s">
        <v>439</v>
      </c>
      <c r="U731" s="131" t="s">
        <v>381</v>
      </c>
      <c r="V731" s="131" t="s">
        <v>861</v>
      </c>
      <c r="W731" s="131" t="s">
        <v>860</v>
      </c>
      <c r="X731" s="30"/>
      <c r="Y731" s="30"/>
      <c r="Z731" s="131" t="s">
        <v>439</v>
      </c>
      <c r="AA731" s="131" t="s">
        <v>381</v>
      </c>
      <c r="AB731" s="131" t="s">
        <v>861</v>
      </c>
      <c r="AC731" s="131" t="s">
        <v>860</v>
      </c>
      <c r="AD731" s="30"/>
      <c r="AE731" s="30"/>
      <c r="AF731" s="131" t="s">
        <v>439</v>
      </c>
      <c r="AG731" s="131" t="s">
        <v>381</v>
      </c>
      <c r="AH731" s="131" t="s">
        <v>861</v>
      </c>
      <c r="AI731" s="131" t="s">
        <v>860</v>
      </c>
      <c r="AJ731" s="30"/>
      <c r="AK731" s="30"/>
      <c r="AL731" s="131" t="s">
        <v>439</v>
      </c>
      <c r="AM731" s="131" t="s">
        <v>381</v>
      </c>
      <c r="AN731" s="131" t="s">
        <v>861</v>
      </c>
      <c r="AO731" s="131" t="s">
        <v>860</v>
      </c>
    </row>
    <row r="732" spans="1:49" x14ac:dyDescent="0.3">
      <c r="D732" s="130" t="s">
        <v>432</v>
      </c>
      <c r="E732" s="130"/>
      <c r="F732" s="141">
        <f>'Data base'!G59</f>
        <v>0</v>
      </c>
      <c r="G732" s="127">
        <f>$F732</f>
        <v>0</v>
      </c>
      <c r="H732" s="132">
        <v>1</v>
      </c>
      <c r="I732" s="132">
        <v>2</v>
      </c>
      <c r="J732" s="132">
        <v>3</v>
      </c>
      <c r="K732" s="173" t="s">
        <v>440</v>
      </c>
      <c r="L732" s="30"/>
      <c r="M732" s="167">
        <f>$F732</f>
        <v>0</v>
      </c>
      <c r="N732" s="168">
        <v>1</v>
      </c>
      <c r="O732" s="168">
        <v>2</v>
      </c>
      <c r="P732" s="168">
        <v>3</v>
      </c>
      <c r="Q732" s="173" t="s">
        <v>440</v>
      </c>
      <c r="R732" s="30"/>
      <c r="S732" s="127">
        <f>$F732</f>
        <v>0</v>
      </c>
      <c r="T732" s="132">
        <v>1</v>
      </c>
      <c r="U732" s="132">
        <v>2</v>
      </c>
      <c r="V732" s="132">
        <v>3</v>
      </c>
      <c r="W732" s="142" t="s">
        <v>440</v>
      </c>
      <c r="X732" s="30"/>
      <c r="Y732" s="167">
        <f>$F732</f>
        <v>0</v>
      </c>
      <c r="Z732" s="168">
        <v>1</v>
      </c>
      <c r="AA732" s="168">
        <v>2</v>
      </c>
      <c r="AB732" s="168">
        <v>3</v>
      </c>
      <c r="AC732" s="173" t="s">
        <v>440</v>
      </c>
      <c r="AD732" s="30"/>
      <c r="AE732" s="167">
        <f>$F732</f>
        <v>0</v>
      </c>
      <c r="AF732" s="168">
        <v>1</v>
      </c>
      <c r="AG732" s="168">
        <v>2</v>
      </c>
      <c r="AH732" s="168">
        <v>3</v>
      </c>
      <c r="AI732" s="173" t="s">
        <v>440</v>
      </c>
      <c r="AJ732" s="30"/>
      <c r="AK732" s="167">
        <f>$F732</f>
        <v>0</v>
      </c>
      <c r="AL732" s="168">
        <v>1</v>
      </c>
      <c r="AM732" s="168">
        <v>2</v>
      </c>
      <c r="AN732" s="168">
        <v>3</v>
      </c>
      <c r="AO732" s="173" t="s">
        <v>440</v>
      </c>
    </row>
    <row r="733" spans="1:49" x14ac:dyDescent="0.3">
      <c r="D733" s="31" t="s">
        <v>435</v>
      </c>
      <c r="E733" s="30"/>
      <c r="F733" s="140">
        <f>'Data base'!J59</f>
        <v>0</v>
      </c>
      <c r="G733" s="127">
        <f>$F733</f>
        <v>0</v>
      </c>
      <c r="H733" s="127" t="s">
        <v>389</v>
      </c>
      <c r="I733" s="127" t="s">
        <v>404</v>
      </c>
      <c r="J733" s="127" t="s">
        <v>446</v>
      </c>
      <c r="K733" s="171" t="s">
        <v>447</v>
      </c>
      <c r="L733" s="30"/>
      <c r="M733" s="167">
        <f>$F733</f>
        <v>0</v>
      </c>
      <c r="N733" s="167" t="s">
        <v>389</v>
      </c>
      <c r="O733" s="167" t="s">
        <v>404</v>
      </c>
      <c r="P733" s="167" t="s">
        <v>446</v>
      </c>
      <c r="Q733" s="171" t="s">
        <v>447</v>
      </c>
      <c r="R733" s="30"/>
      <c r="S733" s="127">
        <f>$F733</f>
        <v>0</v>
      </c>
      <c r="T733" s="127" t="s">
        <v>389</v>
      </c>
      <c r="U733" s="127" t="s">
        <v>404</v>
      </c>
      <c r="V733" s="127" t="s">
        <v>446</v>
      </c>
      <c r="W733" s="138" t="s">
        <v>447</v>
      </c>
      <c r="X733" s="30"/>
      <c r="Y733" s="167">
        <f>$F733</f>
        <v>0</v>
      </c>
      <c r="Z733" s="167" t="s">
        <v>389</v>
      </c>
      <c r="AA733" s="167" t="s">
        <v>404</v>
      </c>
      <c r="AB733" s="167" t="s">
        <v>446</v>
      </c>
      <c r="AC733" s="171" t="s">
        <v>447</v>
      </c>
      <c r="AD733" s="30"/>
      <c r="AE733" s="167">
        <f>$F733</f>
        <v>0</v>
      </c>
      <c r="AF733" s="167" t="s">
        <v>389</v>
      </c>
      <c r="AG733" s="167" t="s">
        <v>404</v>
      </c>
      <c r="AH733" s="167" t="s">
        <v>446</v>
      </c>
      <c r="AI733" s="171" t="s">
        <v>447</v>
      </c>
      <c r="AJ733" s="30"/>
      <c r="AK733" s="167">
        <f>$F733</f>
        <v>0</v>
      </c>
      <c r="AL733" s="167" t="s">
        <v>389</v>
      </c>
      <c r="AM733" s="167" t="s">
        <v>404</v>
      </c>
      <c r="AN733" s="167" t="s">
        <v>446</v>
      </c>
      <c r="AO733" s="171" t="s">
        <v>447</v>
      </c>
    </row>
    <row r="734" spans="1:49" s="194" customFormat="1" x14ac:dyDescent="0.3">
      <c r="B734" s="3"/>
      <c r="D734" s="31" t="s">
        <v>601</v>
      </c>
      <c r="F734" s="139"/>
      <c r="G734" s="97">
        <f>'Data base'!S59</f>
        <v>0</v>
      </c>
      <c r="H734" s="208" t="s">
        <v>640</v>
      </c>
      <c r="I734" s="208" t="s">
        <v>1058</v>
      </c>
      <c r="J734" s="208" t="s">
        <v>1057</v>
      </c>
      <c r="K734" s="208" t="s">
        <v>1054</v>
      </c>
      <c r="M734" s="97">
        <f>'Data base'!AB59</f>
        <v>37.918206774564425</v>
      </c>
      <c r="N734" s="171" t="s">
        <v>1046</v>
      </c>
      <c r="O734" s="208" t="s">
        <v>1058</v>
      </c>
      <c r="P734" s="208" t="s">
        <v>1057</v>
      </c>
      <c r="Q734" s="208" t="s">
        <v>1054</v>
      </c>
      <c r="S734" s="97">
        <f>'Data base'!AK59</f>
        <v>6.4311047154327294</v>
      </c>
      <c r="T734" s="171" t="s">
        <v>1046</v>
      </c>
      <c r="U734" s="208" t="s">
        <v>1058</v>
      </c>
      <c r="V734" s="208" t="s">
        <v>1057</v>
      </c>
      <c r="W734" s="208" t="s">
        <v>1054</v>
      </c>
      <c r="Y734" s="97">
        <f>'Data base'!AT59</f>
        <v>0.61589601944603578</v>
      </c>
      <c r="Z734" s="208" t="s">
        <v>640</v>
      </c>
      <c r="AA734" s="208" t="s">
        <v>1058</v>
      </c>
      <c r="AB734" s="171" t="s">
        <v>1055</v>
      </c>
      <c r="AC734" s="208" t="s">
        <v>1054</v>
      </c>
      <c r="AE734" s="97">
        <f>'Data base'!BC59</f>
        <v>7.0395290658499237</v>
      </c>
      <c r="AF734" s="171" t="s">
        <v>1046</v>
      </c>
      <c r="AG734" s="208" t="s">
        <v>1058</v>
      </c>
      <c r="AH734" s="208" t="s">
        <v>1057</v>
      </c>
      <c r="AI734" s="208" t="s">
        <v>1054</v>
      </c>
      <c r="AK734" s="97">
        <f>'Data base'!BM59</f>
        <v>3.9263256309752498E-2</v>
      </c>
      <c r="AL734" s="208" t="s">
        <v>640</v>
      </c>
      <c r="AM734" s="208" t="s">
        <v>1058</v>
      </c>
      <c r="AN734" s="208" t="s">
        <v>1057</v>
      </c>
      <c r="AO734" s="171" t="s">
        <v>1054</v>
      </c>
    </row>
    <row r="735" spans="1:49" x14ac:dyDescent="0.3">
      <c r="D735" s="31" t="s">
        <v>433</v>
      </c>
      <c r="E735" s="133" t="s">
        <v>441</v>
      </c>
      <c r="F735" s="139"/>
      <c r="H735" s="127" t="s">
        <v>442</v>
      </c>
      <c r="I735" s="127" t="s">
        <v>443</v>
      </c>
      <c r="J735" s="127" t="s">
        <v>444</v>
      </c>
      <c r="K735" s="127" t="s">
        <v>445</v>
      </c>
      <c r="L735" s="30"/>
      <c r="M735" s="172" t="str">
        <f>'Data base'!T59</f>
        <v>LC</v>
      </c>
      <c r="N735" s="167" t="s">
        <v>442</v>
      </c>
      <c r="O735" s="167" t="s">
        <v>443</v>
      </c>
      <c r="P735" s="167" t="s">
        <v>444</v>
      </c>
      <c r="Q735" s="171" t="s">
        <v>445</v>
      </c>
      <c r="R735" s="30"/>
      <c r="S735" s="127" t="str">
        <f>'Data base'!AC59</f>
        <v>-</v>
      </c>
      <c r="T735" s="127" t="s">
        <v>442</v>
      </c>
      <c r="U735" s="127" t="s">
        <v>443</v>
      </c>
      <c r="V735" s="127" t="s">
        <v>444</v>
      </c>
      <c r="W735" s="138" t="s">
        <v>445</v>
      </c>
      <c r="X735" s="30"/>
      <c r="Y735" s="97" t="str">
        <f>'Data base'!AL59</f>
        <v>-</v>
      </c>
      <c r="Z735" s="167" t="s">
        <v>442</v>
      </c>
      <c r="AA735" s="167" t="s">
        <v>443</v>
      </c>
      <c r="AB735" s="167" t="s">
        <v>444</v>
      </c>
      <c r="AC735" s="171" t="s">
        <v>445</v>
      </c>
      <c r="AD735" s="30"/>
      <c r="AE735" s="208" t="str">
        <f>'Data base'!AU59</f>
        <v>-</v>
      </c>
      <c r="AF735" s="167" t="s">
        <v>442</v>
      </c>
      <c r="AG735" s="167" t="s">
        <v>443</v>
      </c>
      <c r="AH735" s="167" t="s">
        <v>444</v>
      </c>
      <c r="AI735" s="171" t="s">
        <v>445</v>
      </c>
      <c r="AJ735" s="30"/>
      <c r="AK735" s="208" t="str">
        <f>'Data base'!BD59</f>
        <v>NT</v>
      </c>
      <c r="AL735" s="167" t="s">
        <v>442</v>
      </c>
      <c r="AM735" s="167" t="s">
        <v>443</v>
      </c>
      <c r="AN735" s="171" t="s">
        <v>444</v>
      </c>
      <c r="AO735" s="167" t="s">
        <v>445</v>
      </c>
    </row>
    <row r="736" spans="1:49" x14ac:dyDescent="0.3">
      <c r="D736" s="264" t="s">
        <v>434</v>
      </c>
      <c r="E736" s="30" t="s">
        <v>384</v>
      </c>
      <c r="F736" s="139"/>
      <c r="H736" s="127" t="s">
        <v>389</v>
      </c>
      <c r="I736" s="127" t="s">
        <v>404</v>
      </c>
      <c r="J736" s="127" t="s">
        <v>287</v>
      </c>
      <c r="K736" s="127" t="s">
        <v>318</v>
      </c>
      <c r="L736" s="30"/>
      <c r="M736" s="218" t="str">
        <f>'Data base'!Y59</f>
        <v>+ (50 - 70)</v>
      </c>
      <c r="N736" s="167" t="s">
        <v>389</v>
      </c>
      <c r="O736" s="167" t="s">
        <v>404</v>
      </c>
      <c r="P736" s="167" t="s">
        <v>287</v>
      </c>
      <c r="Q736" s="171" t="s">
        <v>318</v>
      </c>
      <c r="R736" s="30"/>
      <c r="S736" s="128" t="str">
        <f>'Data base'!AH59</f>
        <v xml:space="preserve"> + (161 - 266)</v>
      </c>
      <c r="T736" s="127" t="s">
        <v>389</v>
      </c>
      <c r="U736" s="127" t="s">
        <v>404</v>
      </c>
      <c r="V736" s="127" t="s">
        <v>287</v>
      </c>
      <c r="W736" s="171" t="s">
        <v>318</v>
      </c>
      <c r="X736" s="30"/>
      <c r="Y736" s="99" t="str">
        <f>'Data base'!AQ59</f>
        <v xml:space="preserve"> - (3 - 90)</v>
      </c>
      <c r="Z736" s="171" t="s">
        <v>389</v>
      </c>
      <c r="AA736" s="167" t="s">
        <v>404</v>
      </c>
      <c r="AB736" s="167" t="s">
        <v>287</v>
      </c>
      <c r="AC736" s="167" t="s">
        <v>318</v>
      </c>
      <c r="AD736" s="30"/>
      <c r="AE736" s="208" t="str">
        <f>'Data base'!AZ59</f>
        <v xml:space="preserve"> + (60 - 300)</v>
      </c>
      <c r="AF736" s="167" t="s">
        <v>389</v>
      </c>
      <c r="AG736" s="167" t="s">
        <v>404</v>
      </c>
      <c r="AH736" s="167" t="s">
        <v>287</v>
      </c>
      <c r="AI736" s="171" t="s">
        <v>318</v>
      </c>
      <c r="AJ736" s="30"/>
      <c r="AK736" s="99" t="str">
        <f>'Data base'!BJ59</f>
        <v xml:space="preserve">F </v>
      </c>
      <c r="AL736" s="167" t="s">
        <v>389</v>
      </c>
      <c r="AM736" s="144" t="s">
        <v>404</v>
      </c>
      <c r="AN736" s="144" t="s">
        <v>287</v>
      </c>
      <c r="AO736" s="144" t="s">
        <v>318</v>
      </c>
    </row>
    <row r="737" spans="1:43" x14ac:dyDescent="0.3">
      <c r="D737" s="264"/>
      <c r="E737" s="30" t="s">
        <v>383</v>
      </c>
      <c r="F737" s="139"/>
      <c r="H737" s="134"/>
      <c r="I737" s="127" t="s">
        <v>389</v>
      </c>
      <c r="J737" s="127" t="s">
        <v>287</v>
      </c>
      <c r="K737" s="127" t="s">
        <v>318</v>
      </c>
      <c r="L737" s="30"/>
      <c r="M737" s="218" t="str">
        <f>'Data base'!X59</f>
        <v>+ (20 - 50)</v>
      </c>
      <c r="N737" s="169"/>
      <c r="O737" s="167" t="s">
        <v>389</v>
      </c>
      <c r="P737" s="167" t="s">
        <v>287</v>
      </c>
      <c r="Q737" s="171" t="s">
        <v>318</v>
      </c>
      <c r="R737" s="30"/>
      <c r="S737" s="128" t="str">
        <f>'Data base'!AG59</f>
        <v>+ (159 - 277)</v>
      </c>
      <c r="T737" s="134"/>
      <c r="U737" s="127" t="s">
        <v>389</v>
      </c>
      <c r="V737" s="127" t="s">
        <v>287</v>
      </c>
      <c r="W737" s="171" t="s">
        <v>318</v>
      </c>
      <c r="X737" s="30"/>
      <c r="Y737" s="99" t="str">
        <f>'Data base'!AP59</f>
        <v xml:space="preserve">x </v>
      </c>
      <c r="Z737" s="169"/>
      <c r="AA737" s="167" t="s">
        <v>389</v>
      </c>
      <c r="AB737" s="167" t="s">
        <v>287</v>
      </c>
      <c r="AC737" s="167" t="s">
        <v>318</v>
      </c>
      <c r="AD737" s="30"/>
      <c r="AE737" s="208">
        <f>'Data base'!AY59</f>
        <v>0</v>
      </c>
      <c r="AF737" s="169"/>
      <c r="AG737" s="167" t="s">
        <v>389</v>
      </c>
      <c r="AH737" s="171" t="s">
        <v>287</v>
      </c>
      <c r="AI737" s="167" t="s">
        <v>318</v>
      </c>
      <c r="AJ737" s="30"/>
      <c r="AK737" s="99">
        <f>'Data base'!BI59</f>
        <v>0</v>
      </c>
      <c r="AL737" s="169"/>
      <c r="AM737" s="167" t="s">
        <v>389</v>
      </c>
      <c r="AN737" s="171" t="s">
        <v>287</v>
      </c>
      <c r="AO737" s="167" t="s">
        <v>318</v>
      </c>
    </row>
    <row r="738" spans="1:43" x14ac:dyDescent="0.3">
      <c r="D738" s="30" t="s">
        <v>436</v>
      </c>
      <c r="E738" s="30"/>
      <c r="F738" s="139"/>
      <c r="H738" s="127" t="s">
        <v>448</v>
      </c>
      <c r="I738" s="127" t="s">
        <v>449</v>
      </c>
      <c r="J738" s="127" t="s">
        <v>450</v>
      </c>
      <c r="K738" s="127" t="s">
        <v>493</v>
      </c>
      <c r="L738" s="30"/>
      <c r="M738" s="216">
        <f>'Data base'!W59</f>
        <v>4.0000000000000001E-3</v>
      </c>
      <c r="N738" s="167" t="s">
        <v>448</v>
      </c>
      <c r="O738" s="167" t="s">
        <v>449</v>
      </c>
      <c r="P738" s="167" t="s">
        <v>450</v>
      </c>
      <c r="Q738" s="171" t="s">
        <v>493</v>
      </c>
      <c r="R738" s="30"/>
      <c r="S738" s="96">
        <f>'Data base'!AF59</f>
        <v>7.8947368421052627E-2</v>
      </c>
      <c r="T738" s="127" t="s">
        <v>448</v>
      </c>
      <c r="U738" s="127" t="s">
        <v>449</v>
      </c>
      <c r="V738" s="171" t="s">
        <v>1050</v>
      </c>
      <c r="W738" s="127" t="s">
        <v>493</v>
      </c>
      <c r="X738" s="30"/>
      <c r="Y738" s="100">
        <f>'Data base'!AO59</f>
        <v>0.3</v>
      </c>
      <c r="Z738" s="167" t="s">
        <v>448</v>
      </c>
      <c r="AA738" s="171" t="s">
        <v>1049</v>
      </c>
      <c r="AB738" s="167" t="s">
        <v>450</v>
      </c>
      <c r="AC738" s="167" t="s">
        <v>493</v>
      </c>
      <c r="AD738" s="30"/>
      <c r="AE738" s="96">
        <f>'Data base'!AX59</f>
        <v>2.4E-2</v>
      </c>
      <c r="AF738" s="167" t="s">
        <v>448</v>
      </c>
      <c r="AG738" s="167" t="s">
        <v>449</v>
      </c>
      <c r="AH738" s="171" t="s">
        <v>1050</v>
      </c>
      <c r="AI738" s="167" t="s">
        <v>493</v>
      </c>
      <c r="AJ738" s="30"/>
      <c r="AK738" s="96">
        <f>'Data base'!BH59</f>
        <v>6.666666666666667</v>
      </c>
      <c r="AL738" s="171" t="s">
        <v>1040</v>
      </c>
      <c r="AM738" s="167" t="s">
        <v>449</v>
      </c>
      <c r="AN738" s="167" t="s">
        <v>450</v>
      </c>
      <c r="AO738" s="167" t="s">
        <v>493</v>
      </c>
    </row>
    <row r="739" spans="1:43" x14ac:dyDescent="0.3">
      <c r="D739" s="30" t="s">
        <v>437</v>
      </c>
      <c r="E739" s="30"/>
      <c r="F739" s="140" t="str">
        <f>'Data base'!E59</f>
        <v>&lt;3.3</v>
      </c>
      <c r="G739" s="127" t="str">
        <f>$F739</f>
        <v>&lt;3.3</v>
      </c>
      <c r="H739" s="127" t="s">
        <v>451</v>
      </c>
      <c r="I739" s="127" t="s">
        <v>452</v>
      </c>
      <c r="J739" s="135" t="s">
        <v>453</v>
      </c>
      <c r="K739" s="171" t="s">
        <v>370</v>
      </c>
      <c r="L739" s="30"/>
      <c r="M739" s="172" t="str">
        <f>$F739</f>
        <v>&lt;3.3</v>
      </c>
      <c r="N739" s="167" t="s">
        <v>451</v>
      </c>
      <c r="O739" s="167" t="s">
        <v>452</v>
      </c>
      <c r="P739" s="170" t="s">
        <v>453</v>
      </c>
      <c r="Q739" s="171" t="s">
        <v>370</v>
      </c>
      <c r="R739" s="30"/>
      <c r="S739" s="127" t="str">
        <f>$F739</f>
        <v>&lt;3.3</v>
      </c>
      <c r="T739" s="127" t="s">
        <v>451</v>
      </c>
      <c r="U739" s="127" t="s">
        <v>452</v>
      </c>
      <c r="V739" s="135" t="s">
        <v>453</v>
      </c>
      <c r="W739" s="138" t="s">
        <v>370</v>
      </c>
      <c r="X739" s="30"/>
      <c r="Y739" s="208" t="str">
        <f>$F739</f>
        <v>&lt;3.3</v>
      </c>
      <c r="Z739" s="167" t="s">
        <v>451</v>
      </c>
      <c r="AA739" s="167" t="s">
        <v>452</v>
      </c>
      <c r="AB739" s="170" t="s">
        <v>453</v>
      </c>
      <c r="AC739" s="171" t="s">
        <v>370</v>
      </c>
      <c r="AD739" s="30"/>
      <c r="AE739" s="208" t="str">
        <f>$F739</f>
        <v>&lt;3.3</v>
      </c>
      <c r="AF739" s="167" t="s">
        <v>451</v>
      </c>
      <c r="AG739" s="167" t="s">
        <v>452</v>
      </c>
      <c r="AH739" s="170" t="s">
        <v>453</v>
      </c>
      <c r="AI739" s="171" t="s">
        <v>370</v>
      </c>
      <c r="AJ739" s="30"/>
      <c r="AK739" s="208" t="str">
        <f>$F739</f>
        <v>&lt;3.3</v>
      </c>
      <c r="AL739" s="167" t="s">
        <v>451</v>
      </c>
      <c r="AM739" s="167" t="s">
        <v>452</v>
      </c>
      <c r="AN739" s="170" t="s">
        <v>453</v>
      </c>
      <c r="AO739" s="171" t="s">
        <v>370</v>
      </c>
    </row>
    <row r="740" spans="1:43" x14ac:dyDescent="0.3">
      <c r="D740" s="30" t="s">
        <v>561</v>
      </c>
      <c r="E740" s="30"/>
      <c r="F740" s="139"/>
      <c r="H740" s="127"/>
      <c r="I740" s="127"/>
      <c r="J740" s="135"/>
      <c r="K740" s="127"/>
      <c r="L740" s="30"/>
      <c r="M740" s="299">
        <f>'Data base'!U59</f>
        <v>10000</v>
      </c>
      <c r="N740" s="299"/>
      <c r="O740" s="299"/>
      <c r="P740" s="365"/>
      <c r="Q740" s="299"/>
      <c r="R740" s="300"/>
      <c r="S740" s="299">
        <f>'Data base'!AD59</f>
        <v>3800</v>
      </c>
      <c r="T740" s="299"/>
      <c r="U740" s="299"/>
      <c r="V740" s="365"/>
      <c r="W740" s="299"/>
      <c r="X740" s="300"/>
      <c r="Y740" s="299">
        <f>'Data base'!AM59</f>
        <v>200</v>
      </c>
      <c r="Z740" s="300"/>
      <c r="AA740" s="300"/>
      <c r="AB740" s="300"/>
      <c r="AC740" s="300"/>
      <c r="AD740" s="300"/>
      <c r="AE740" s="299">
        <f>'Data base'!AV59</f>
        <v>2500</v>
      </c>
      <c r="AF740" s="300"/>
      <c r="AG740" s="300"/>
      <c r="AH740" s="300"/>
      <c r="AI740" s="300"/>
      <c r="AJ740" s="300"/>
      <c r="AK740" s="299">
        <f>'Data base'!BF59</f>
        <v>60</v>
      </c>
      <c r="AL740" s="300"/>
      <c r="AM740" s="300"/>
      <c r="AN740" s="300"/>
      <c r="AO740" s="300"/>
      <c r="AP740" s="300"/>
      <c r="AQ740" s="300"/>
    </row>
    <row r="741" spans="1:43" x14ac:dyDescent="0.3">
      <c r="D741" s="30" t="s">
        <v>1039</v>
      </c>
      <c r="E741" s="30"/>
      <c r="F741" s="139"/>
      <c r="H741" s="30"/>
      <c r="I741" s="30"/>
      <c r="J741" s="30"/>
      <c r="K741" s="30"/>
      <c r="L741" s="30"/>
      <c r="M741" s="172">
        <f>Protection!F59</f>
        <v>0</v>
      </c>
      <c r="N741" s="30"/>
      <c r="O741" s="30"/>
      <c r="P741" s="30"/>
      <c r="Q741" s="30"/>
      <c r="R741" s="30"/>
      <c r="S741" s="225">
        <f>Protection!G59</f>
        <v>0</v>
      </c>
      <c r="T741" s="30"/>
      <c r="U741" s="30"/>
      <c r="V741" s="30"/>
      <c r="W741" s="30"/>
      <c r="X741" s="30"/>
      <c r="Y741" s="208">
        <f>Protection!H59</f>
        <v>0</v>
      </c>
      <c r="Z741" s="30"/>
      <c r="AA741" s="30"/>
      <c r="AB741" s="30"/>
      <c r="AC741" s="30"/>
      <c r="AD741" s="30"/>
      <c r="AE741" s="208">
        <f>Protection!I59</f>
        <v>0</v>
      </c>
      <c r="AF741" s="30"/>
      <c r="AG741" s="30"/>
      <c r="AH741" s="30"/>
      <c r="AI741" s="30"/>
      <c r="AJ741" s="30"/>
      <c r="AK741" s="208" t="str">
        <f>Protection!J59</f>
        <v>Yes</v>
      </c>
      <c r="AL741" s="30"/>
      <c r="AM741" s="30"/>
      <c r="AN741" s="30"/>
      <c r="AO741" s="30"/>
    </row>
    <row r="742" spans="1:43" x14ac:dyDescent="0.3">
      <c r="D742" s="30" t="s">
        <v>1038</v>
      </c>
      <c r="E742" s="30"/>
      <c r="F742" s="139"/>
      <c r="H742" s="30"/>
      <c r="I742" s="30"/>
      <c r="J742" s="30"/>
      <c r="K742" s="30"/>
      <c r="L742" s="30"/>
      <c r="M742" s="172">
        <f>Protection!L59</f>
        <v>0</v>
      </c>
      <c r="N742" s="30"/>
      <c r="O742" s="30"/>
      <c r="P742" s="30"/>
      <c r="Q742" s="30"/>
      <c r="R742" s="30"/>
      <c r="S742" s="30" t="str">
        <f>Protection!M59</f>
        <v>none</v>
      </c>
      <c r="T742" s="30"/>
      <c r="U742" s="30"/>
      <c r="V742" s="30"/>
      <c r="W742" s="30"/>
      <c r="X742" s="30"/>
      <c r="Y742" s="208">
        <f>Protection!N59</f>
        <v>0</v>
      </c>
      <c r="Z742" s="30"/>
      <c r="AA742" s="30"/>
      <c r="AB742" s="30"/>
      <c r="AC742" s="30"/>
      <c r="AD742" s="30"/>
      <c r="AE742" s="208">
        <f>Protection!O59</f>
        <v>0</v>
      </c>
      <c r="AF742" s="30"/>
      <c r="AG742" s="30"/>
      <c r="AH742" s="30"/>
      <c r="AI742" s="30"/>
      <c r="AJ742" s="30"/>
      <c r="AK742" s="225">
        <f>Protection!P59</f>
        <v>100</v>
      </c>
      <c r="AL742" s="30"/>
      <c r="AM742" s="30"/>
      <c r="AN742" s="30"/>
      <c r="AO742" s="30"/>
    </row>
    <row r="744" spans="1:43" x14ac:dyDescent="0.3">
      <c r="A744" s="194">
        <v>60</v>
      </c>
      <c r="B744" s="39" t="str">
        <f>'Data base'!C60</f>
        <v xml:space="preserve">Phylloscopus borealis </v>
      </c>
      <c r="C744" s="29" t="str">
        <f>'Data base'!D60</f>
        <v>Arctic Warbler</v>
      </c>
      <c r="D744" s="65" t="s">
        <v>438</v>
      </c>
      <c r="E744" s="65"/>
      <c r="F744" s="131"/>
      <c r="G744" s="138" t="s">
        <v>456</v>
      </c>
      <c r="H744" s="131" t="s">
        <v>439</v>
      </c>
      <c r="I744" s="131" t="s">
        <v>381</v>
      </c>
      <c r="J744" s="131" t="s">
        <v>861</v>
      </c>
      <c r="K744" s="131" t="s">
        <v>860</v>
      </c>
      <c r="L744" s="30"/>
      <c r="M744" s="171" t="s">
        <v>456</v>
      </c>
      <c r="N744" s="131" t="s">
        <v>439</v>
      </c>
      <c r="O744" s="131" t="s">
        <v>381</v>
      </c>
      <c r="P744" s="131" t="s">
        <v>861</v>
      </c>
      <c r="Q744" s="131" t="s">
        <v>860</v>
      </c>
      <c r="R744" s="30"/>
      <c r="S744" s="30"/>
      <c r="T744" s="131" t="s">
        <v>439</v>
      </c>
      <c r="U744" s="131" t="s">
        <v>381</v>
      </c>
      <c r="V744" s="131" t="s">
        <v>861</v>
      </c>
      <c r="W744" s="131" t="s">
        <v>860</v>
      </c>
      <c r="X744" s="30"/>
      <c r="Y744" s="137" t="s">
        <v>456</v>
      </c>
      <c r="Z744" s="131" t="s">
        <v>439</v>
      </c>
      <c r="AA744" s="131" t="s">
        <v>381</v>
      </c>
      <c r="AB744" s="131" t="s">
        <v>861</v>
      </c>
      <c r="AC744" s="131" t="s">
        <v>860</v>
      </c>
      <c r="AD744" s="30"/>
      <c r="AE744" s="137" t="s">
        <v>456</v>
      </c>
      <c r="AF744" s="131" t="s">
        <v>439</v>
      </c>
      <c r="AG744" s="131" t="s">
        <v>381</v>
      </c>
      <c r="AH744" s="131" t="s">
        <v>861</v>
      </c>
      <c r="AI744" s="131" t="s">
        <v>860</v>
      </c>
      <c r="AJ744" s="30"/>
      <c r="AK744" s="30"/>
      <c r="AL744" s="131" t="s">
        <v>439</v>
      </c>
      <c r="AM744" s="131" t="s">
        <v>381</v>
      </c>
      <c r="AN744" s="131" t="s">
        <v>861</v>
      </c>
      <c r="AO744" s="131" t="s">
        <v>860</v>
      </c>
    </row>
    <row r="745" spans="1:43" x14ac:dyDescent="0.3">
      <c r="D745" s="130" t="s">
        <v>432</v>
      </c>
      <c r="E745" s="130"/>
      <c r="F745" s="141">
        <f>'Data base'!G60</f>
        <v>0</v>
      </c>
      <c r="G745" s="127">
        <f>$F745</f>
        <v>0</v>
      </c>
      <c r="H745" s="132">
        <v>1</v>
      </c>
      <c r="I745" s="132">
        <v>2</v>
      </c>
      <c r="J745" s="132">
        <v>3</v>
      </c>
      <c r="K745" s="173" t="s">
        <v>440</v>
      </c>
      <c r="L745" s="30"/>
      <c r="M745" s="167">
        <f>$F745</f>
        <v>0</v>
      </c>
      <c r="N745" s="168">
        <v>1</v>
      </c>
      <c r="O745" s="168">
        <v>2</v>
      </c>
      <c r="P745" s="168">
        <v>3</v>
      </c>
      <c r="Q745" s="173" t="s">
        <v>440</v>
      </c>
      <c r="R745" s="30"/>
      <c r="S745" s="127">
        <f>$F745</f>
        <v>0</v>
      </c>
      <c r="T745" s="132">
        <v>1</v>
      </c>
      <c r="U745" s="132">
        <v>2</v>
      </c>
      <c r="V745" s="132">
        <v>3</v>
      </c>
      <c r="W745" s="142" t="s">
        <v>440</v>
      </c>
      <c r="X745" s="30"/>
      <c r="Y745" s="167">
        <f>$F745</f>
        <v>0</v>
      </c>
      <c r="Z745" s="168">
        <v>1</v>
      </c>
      <c r="AA745" s="168">
        <v>2</v>
      </c>
      <c r="AB745" s="168">
        <v>3</v>
      </c>
      <c r="AC745" s="173" t="s">
        <v>440</v>
      </c>
      <c r="AD745" s="30"/>
      <c r="AE745" s="167">
        <f>$F745</f>
        <v>0</v>
      </c>
      <c r="AF745" s="168">
        <v>1</v>
      </c>
      <c r="AG745" s="168">
        <v>2</v>
      </c>
      <c r="AH745" s="168">
        <v>3</v>
      </c>
      <c r="AI745" s="173" t="s">
        <v>440</v>
      </c>
      <c r="AJ745" s="30"/>
      <c r="AK745" s="167">
        <f>$F745</f>
        <v>0</v>
      </c>
      <c r="AL745" s="168">
        <v>1</v>
      </c>
      <c r="AM745" s="168">
        <v>2</v>
      </c>
      <c r="AN745" s="168">
        <v>3</v>
      </c>
      <c r="AO745" s="173" t="s">
        <v>440</v>
      </c>
    </row>
    <row r="746" spans="1:43" x14ac:dyDescent="0.3">
      <c r="D746" s="31" t="s">
        <v>435</v>
      </c>
      <c r="E746" s="30"/>
      <c r="F746" s="140">
        <f>'Data base'!J60</f>
        <v>0</v>
      </c>
      <c r="G746" s="127">
        <f>$F746</f>
        <v>0</v>
      </c>
      <c r="H746" s="127" t="s">
        <v>389</v>
      </c>
      <c r="I746" s="127" t="s">
        <v>404</v>
      </c>
      <c r="J746" s="127" t="s">
        <v>446</v>
      </c>
      <c r="K746" s="171" t="s">
        <v>447</v>
      </c>
      <c r="L746" s="30"/>
      <c r="M746" s="167">
        <f>$F746</f>
        <v>0</v>
      </c>
      <c r="N746" s="167" t="s">
        <v>389</v>
      </c>
      <c r="O746" s="167" t="s">
        <v>404</v>
      </c>
      <c r="P746" s="167" t="s">
        <v>446</v>
      </c>
      <c r="Q746" s="171" t="s">
        <v>447</v>
      </c>
      <c r="R746" s="30"/>
      <c r="S746" s="127">
        <f>$F56</f>
        <v>0</v>
      </c>
      <c r="T746" s="127" t="s">
        <v>389</v>
      </c>
      <c r="U746" s="127" t="s">
        <v>404</v>
      </c>
      <c r="V746" s="127" t="s">
        <v>446</v>
      </c>
      <c r="W746" s="138" t="s">
        <v>447</v>
      </c>
      <c r="X746" s="30"/>
      <c r="Y746" s="167">
        <f>$F746</f>
        <v>0</v>
      </c>
      <c r="Z746" s="167" t="s">
        <v>389</v>
      </c>
      <c r="AA746" s="167" t="s">
        <v>404</v>
      </c>
      <c r="AB746" s="167" t="s">
        <v>446</v>
      </c>
      <c r="AC746" s="171" t="s">
        <v>447</v>
      </c>
      <c r="AD746" s="30"/>
      <c r="AE746" s="167">
        <f>$F746</f>
        <v>0</v>
      </c>
      <c r="AF746" s="167" t="s">
        <v>389</v>
      </c>
      <c r="AG746" s="167" t="s">
        <v>404</v>
      </c>
      <c r="AH746" s="167" t="s">
        <v>446</v>
      </c>
      <c r="AI746" s="171" t="s">
        <v>447</v>
      </c>
      <c r="AJ746" s="30"/>
      <c r="AK746" s="167">
        <f>$F746</f>
        <v>0</v>
      </c>
      <c r="AL746" s="167" t="s">
        <v>389</v>
      </c>
      <c r="AM746" s="167" t="s">
        <v>404</v>
      </c>
      <c r="AN746" s="167" t="s">
        <v>446</v>
      </c>
      <c r="AO746" s="171" t="s">
        <v>447</v>
      </c>
    </row>
    <row r="747" spans="1:43" s="194" customFormat="1" x14ac:dyDescent="0.3">
      <c r="B747" s="3"/>
      <c r="D747" s="31" t="s">
        <v>601</v>
      </c>
      <c r="F747" s="139"/>
      <c r="G747" s="97">
        <f>'Data base'!S60</f>
        <v>0</v>
      </c>
      <c r="H747" s="208" t="s">
        <v>640</v>
      </c>
      <c r="I747" s="208" t="s">
        <v>1058</v>
      </c>
      <c r="J747" s="208" t="s">
        <v>1057</v>
      </c>
      <c r="K747" s="208" t="s">
        <v>1054</v>
      </c>
      <c r="M747" s="98">
        <f>'Data base'!AB60</f>
        <v>0</v>
      </c>
      <c r="N747" s="208" t="s">
        <v>640</v>
      </c>
      <c r="O747" s="208" t="s">
        <v>1058</v>
      </c>
      <c r="P747" s="208" t="s">
        <v>1057</v>
      </c>
      <c r="Q747" s="208" t="s">
        <v>1054</v>
      </c>
      <c r="S747" s="97">
        <f>'Data base'!AK60</f>
        <v>11.973357559626788</v>
      </c>
      <c r="T747" s="171" t="s">
        <v>1046</v>
      </c>
      <c r="U747" s="208" t="s">
        <v>1058</v>
      </c>
      <c r="V747" s="208" t="s">
        <v>1057</v>
      </c>
      <c r="W747" s="208" t="s">
        <v>1054</v>
      </c>
      <c r="Y747" s="97">
        <f>'Data base'!AT60</f>
        <v>0</v>
      </c>
      <c r="Z747" s="208" t="s">
        <v>640</v>
      </c>
      <c r="AA747" s="208" t="s">
        <v>1058</v>
      </c>
      <c r="AB747" s="208" t="s">
        <v>1057</v>
      </c>
      <c r="AC747" s="208" t="s">
        <v>1054</v>
      </c>
      <c r="AE747" s="97">
        <f>'Data base'!BC60</f>
        <v>0</v>
      </c>
      <c r="AF747" s="208" t="s">
        <v>640</v>
      </c>
      <c r="AG747" s="208" t="s">
        <v>1058</v>
      </c>
      <c r="AH747" s="208" t="s">
        <v>1057</v>
      </c>
      <c r="AI747" s="208" t="s">
        <v>1054</v>
      </c>
      <c r="AK747" s="97">
        <f>'Data base'!BM60</f>
        <v>0.82452838250480254</v>
      </c>
      <c r="AL747" s="208" t="s">
        <v>640</v>
      </c>
      <c r="AM747" s="208" t="s">
        <v>1058</v>
      </c>
      <c r="AN747" s="171" t="s">
        <v>1057</v>
      </c>
      <c r="AO747" s="208" t="s">
        <v>1054</v>
      </c>
    </row>
    <row r="748" spans="1:43" x14ac:dyDescent="0.3">
      <c r="D748" s="31" t="s">
        <v>433</v>
      </c>
      <c r="E748" s="133" t="s">
        <v>441</v>
      </c>
      <c r="F748" s="139"/>
      <c r="H748" s="127" t="s">
        <v>442</v>
      </c>
      <c r="I748" s="127" t="s">
        <v>443</v>
      </c>
      <c r="J748" s="127" t="s">
        <v>444</v>
      </c>
      <c r="K748" s="127" t="s">
        <v>445</v>
      </c>
      <c r="L748" s="30"/>
      <c r="M748" s="172" t="str">
        <f>'Data base'!T60</f>
        <v>(NA)</v>
      </c>
      <c r="N748" s="167" t="s">
        <v>442</v>
      </c>
      <c r="O748" s="167" t="s">
        <v>443</v>
      </c>
      <c r="P748" s="167" t="s">
        <v>444</v>
      </c>
      <c r="Q748" s="167" t="s">
        <v>445</v>
      </c>
      <c r="R748" s="30"/>
      <c r="S748" s="127" t="str">
        <f>'Data base'!AC60</f>
        <v>VU</v>
      </c>
      <c r="T748" s="127" t="s">
        <v>442</v>
      </c>
      <c r="U748" s="138" t="s">
        <v>443</v>
      </c>
      <c r="V748" s="127" t="s">
        <v>444</v>
      </c>
      <c r="W748" s="127" t="s">
        <v>445</v>
      </c>
      <c r="X748" s="30"/>
      <c r="Y748" s="97" t="str">
        <f>'Data base'!AL60</f>
        <v>-</v>
      </c>
      <c r="Z748" s="167" t="s">
        <v>442</v>
      </c>
      <c r="AA748" s="167" t="s">
        <v>443</v>
      </c>
      <c r="AB748" s="167" t="s">
        <v>444</v>
      </c>
      <c r="AC748" s="167" t="s">
        <v>445</v>
      </c>
      <c r="AD748" s="30"/>
      <c r="AE748" s="208" t="str">
        <f>'Data base'!AU60</f>
        <v>-</v>
      </c>
      <c r="AF748" s="167" t="s">
        <v>442</v>
      </c>
      <c r="AG748" s="167" t="s">
        <v>443</v>
      </c>
      <c r="AH748" s="167" t="s">
        <v>444</v>
      </c>
      <c r="AI748" s="167" t="s">
        <v>445</v>
      </c>
      <c r="AJ748" s="30"/>
      <c r="AK748" s="208" t="str">
        <f>'Data base'!BD60</f>
        <v>EN</v>
      </c>
      <c r="AL748" s="167" t="s">
        <v>442</v>
      </c>
      <c r="AM748" s="171" t="s">
        <v>443</v>
      </c>
      <c r="AN748" s="167" t="s">
        <v>444</v>
      </c>
      <c r="AO748" s="167" t="s">
        <v>445</v>
      </c>
    </row>
    <row r="749" spans="1:43" x14ac:dyDescent="0.3">
      <c r="D749" s="264" t="s">
        <v>434</v>
      </c>
      <c r="E749" s="30" t="s">
        <v>384</v>
      </c>
      <c r="F749" s="139"/>
      <c r="H749" s="127" t="s">
        <v>389</v>
      </c>
      <c r="I749" s="127" t="s">
        <v>404</v>
      </c>
      <c r="J749" s="127" t="s">
        <v>287</v>
      </c>
      <c r="K749" s="127" t="s">
        <v>318</v>
      </c>
      <c r="L749" s="30"/>
      <c r="M749" s="218">
        <f>'Data base'!Y60</f>
        <v>0</v>
      </c>
      <c r="N749" s="167" t="s">
        <v>389</v>
      </c>
      <c r="O749" s="167" t="s">
        <v>404</v>
      </c>
      <c r="P749" s="167" t="s">
        <v>287</v>
      </c>
      <c r="Q749" s="167" t="s">
        <v>318</v>
      </c>
      <c r="R749" s="30"/>
      <c r="S749" s="127">
        <f>'Data base'!AH60</f>
        <v>0</v>
      </c>
      <c r="T749" s="127" t="s">
        <v>389</v>
      </c>
      <c r="U749" s="127" t="s">
        <v>404</v>
      </c>
      <c r="V749" s="171" t="s">
        <v>287</v>
      </c>
      <c r="W749" s="127" t="s">
        <v>318</v>
      </c>
      <c r="X749" s="30"/>
      <c r="Y749" s="99" t="str">
        <f>'Data base'!AQ60</f>
        <v>-</v>
      </c>
      <c r="Z749" s="167" t="s">
        <v>389</v>
      </c>
      <c r="AA749" s="167" t="s">
        <v>404</v>
      </c>
      <c r="AB749" s="167" t="s">
        <v>287</v>
      </c>
      <c r="AC749" s="167" t="s">
        <v>318</v>
      </c>
      <c r="AD749" s="30"/>
      <c r="AE749" s="208">
        <f>'Data base'!AZ60</f>
        <v>0</v>
      </c>
      <c r="AF749" s="167" t="s">
        <v>389</v>
      </c>
      <c r="AG749" s="167" t="s">
        <v>404</v>
      </c>
      <c r="AH749" s="167" t="s">
        <v>287</v>
      </c>
      <c r="AI749" s="167" t="s">
        <v>318</v>
      </c>
      <c r="AJ749" s="30"/>
      <c r="AK749" s="99" t="str">
        <f>'Data base'!BJ60</f>
        <v xml:space="preserve">x </v>
      </c>
      <c r="AL749" s="167" t="s">
        <v>389</v>
      </c>
      <c r="AM749" s="167" t="s">
        <v>404</v>
      </c>
      <c r="AN749" s="167" t="s">
        <v>287</v>
      </c>
      <c r="AO749" s="167" t="s">
        <v>318</v>
      </c>
    </row>
    <row r="750" spans="1:43" x14ac:dyDescent="0.3">
      <c r="D750" s="264"/>
      <c r="E750" s="30" t="s">
        <v>383</v>
      </c>
      <c r="F750" s="139"/>
      <c r="H750" s="134"/>
      <c r="I750" s="127" t="s">
        <v>389</v>
      </c>
      <c r="J750" s="127" t="s">
        <v>287</v>
      </c>
      <c r="K750" s="127" t="s">
        <v>318</v>
      </c>
      <c r="L750" s="30"/>
      <c r="M750" s="218">
        <f>'Data base'!X60</f>
        <v>0</v>
      </c>
      <c r="N750" s="169"/>
      <c r="O750" s="167" t="s">
        <v>389</v>
      </c>
      <c r="P750" s="167" t="s">
        <v>287</v>
      </c>
      <c r="Q750" s="167" t="s">
        <v>318</v>
      </c>
      <c r="R750" s="30"/>
      <c r="S750" s="127" t="str">
        <f>'Data base'!AG60</f>
        <v>- (5 - 73)</v>
      </c>
      <c r="T750" s="134"/>
      <c r="U750" s="171" t="s">
        <v>389</v>
      </c>
      <c r="V750" s="127" t="s">
        <v>287</v>
      </c>
      <c r="W750" s="127" t="s">
        <v>318</v>
      </c>
      <c r="X750" s="30"/>
      <c r="Y750" s="99" t="str">
        <f>'Data base'!AP60</f>
        <v>-</v>
      </c>
      <c r="Z750" s="169"/>
      <c r="AA750" s="167" t="s">
        <v>389</v>
      </c>
      <c r="AB750" s="167" t="s">
        <v>287</v>
      </c>
      <c r="AC750" s="167" t="s">
        <v>318</v>
      </c>
      <c r="AD750" s="30"/>
      <c r="AE750" s="208">
        <f>'Data base'!AY60</f>
        <v>0</v>
      </c>
      <c r="AF750" s="169"/>
      <c r="AG750" s="167" t="s">
        <v>389</v>
      </c>
      <c r="AH750" s="167" t="s">
        <v>287</v>
      </c>
      <c r="AI750" s="167" t="s">
        <v>318</v>
      </c>
      <c r="AJ750" s="30"/>
      <c r="AK750" s="99" t="str">
        <f>'Data base'!BI60</f>
        <v xml:space="preserve">x </v>
      </c>
      <c r="AL750" s="169"/>
      <c r="AM750" s="167" t="s">
        <v>389</v>
      </c>
      <c r="AN750" s="167" t="s">
        <v>287</v>
      </c>
      <c r="AO750" s="167" t="s">
        <v>318</v>
      </c>
    </row>
    <row r="751" spans="1:43" x14ac:dyDescent="0.3">
      <c r="D751" s="30" t="s">
        <v>436</v>
      </c>
      <c r="E751" s="30"/>
      <c r="F751" s="139"/>
      <c r="H751" s="127" t="s">
        <v>448</v>
      </c>
      <c r="I751" s="127" t="s">
        <v>449</v>
      </c>
      <c r="J751" s="127" t="s">
        <v>450</v>
      </c>
      <c r="K751" s="127" t="s">
        <v>493</v>
      </c>
      <c r="L751" s="30"/>
      <c r="M751" s="216" t="e">
        <f>'Data base'!W60</f>
        <v>#DIV/0!</v>
      </c>
      <c r="N751" s="167" t="s">
        <v>448</v>
      </c>
      <c r="O751" s="167" t="s">
        <v>449</v>
      </c>
      <c r="P751" s="167" t="s">
        <v>450</v>
      </c>
      <c r="Q751" s="167" t="s">
        <v>493</v>
      </c>
      <c r="R751" s="30"/>
      <c r="S751" s="127">
        <f>'Data base'!AF60</f>
        <v>0.6</v>
      </c>
      <c r="T751" s="127" t="s">
        <v>448</v>
      </c>
      <c r="U751" s="171" t="s">
        <v>1049</v>
      </c>
      <c r="V751" s="127" t="s">
        <v>450</v>
      </c>
      <c r="W751" s="127" t="s">
        <v>493</v>
      </c>
      <c r="X751" s="30"/>
      <c r="Y751" s="100" t="e">
        <f>'Data base'!AO60</f>
        <v>#DIV/0!</v>
      </c>
      <c r="Z751" s="167" t="s">
        <v>448</v>
      </c>
      <c r="AA751" s="167" t="s">
        <v>449</v>
      </c>
      <c r="AB751" s="167" t="s">
        <v>450</v>
      </c>
      <c r="AC751" s="167" t="s">
        <v>493</v>
      </c>
      <c r="AD751" s="30"/>
      <c r="AE751" s="96" t="e">
        <f>'Data base'!AX60</f>
        <v>#DIV/0!</v>
      </c>
      <c r="AF751" s="167" t="s">
        <v>448</v>
      </c>
      <c r="AG751" s="167" t="s">
        <v>449</v>
      </c>
      <c r="AH751" s="167" t="s">
        <v>450</v>
      </c>
      <c r="AI751" s="167" t="s">
        <v>493</v>
      </c>
      <c r="AJ751" s="30"/>
      <c r="AK751" s="96">
        <f>'Data base'!BH60</f>
        <v>6.666666666666667</v>
      </c>
      <c r="AL751" s="171" t="s">
        <v>1040</v>
      </c>
      <c r="AM751" s="167" t="s">
        <v>449</v>
      </c>
      <c r="AN751" s="167" t="s">
        <v>450</v>
      </c>
      <c r="AO751" s="167" t="s">
        <v>493</v>
      </c>
    </row>
    <row r="752" spans="1:43" x14ac:dyDescent="0.3">
      <c r="D752" s="30" t="s">
        <v>437</v>
      </c>
      <c r="E752" s="30"/>
      <c r="F752" s="140" t="str">
        <f>'Data base'!E60</f>
        <v>&lt;3.3</v>
      </c>
      <c r="G752" s="127" t="str">
        <f>$F752</f>
        <v>&lt;3.3</v>
      </c>
      <c r="H752" s="127" t="s">
        <v>451</v>
      </c>
      <c r="I752" s="127" t="s">
        <v>452</v>
      </c>
      <c r="J752" s="135" t="s">
        <v>453</v>
      </c>
      <c r="K752" s="171" t="s">
        <v>370</v>
      </c>
      <c r="L752" s="30"/>
      <c r="M752" s="172" t="str">
        <f>$F752</f>
        <v>&lt;3.3</v>
      </c>
      <c r="N752" s="167" t="s">
        <v>451</v>
      </c>
      <c r="O752" s="167" t="s">
        <v>452</v>
      </c>
      <c r="P752" s="170" t="s">
        <v>453</v>
      </c>
      <c r="Q752" s="171" t="s">
        <v>370</v>
      </c>
      <c r="R752" s="30"/>
      <c r="S752" s="127" t="str">
        <f>$F752</f>
        <v>&lt;3.3</v>
      </c>
      <c r="T752" s="127" t="s">
        <v>451</v>
      </c>
      <c r="U752" s="127" t="s">
        <v>452</v>
      </c>
      <c r="V752" s="135" t="s">
        <v>453</v>
      </c>
      <c r="W752" s="138" t="s">
        <v>370</v>
      </c>
      <c r="X752" s="30"/>
      <c r="Y752" s="208" t="str">
        <f>$F752</f>
        <v>&lt;3.3</v>
      </c>
      <c r="Z752" s="167" t="s">
        <v>451</v>
      </c>
      <c r="AA752" s="167" t="s">
        <v>452</v>
      </c>
      <c r="AB752" s="170" t="s">
        <v>453</v>
      </c>
      <c r="AC752" s="171" t="s">
        <v>370</v>
      </c>
      <c r="AD752" s="30"/>
      <c r="AE752" s="208" t="str">
        <f>$F752</f>
        <v>&lt;3.3</v>
      </c>
      <c r="AF752" s="167" t="s">
        <v>451</v>
      </c>
      <c r="AG752" s="167" t="s">
        <v>452</v>
      </c>
      <c r="AH752" s="170" t="s">
        <v>453</v>
      </c>
      <c r="AI752" s="171" t="s">
        <v>370</v>
      </c>
      <c r="AJ752" s="30"/>
      <c r="AK752" s="208" t="str">
        <f>$F752</f>
        <v>&lt;3.3</v>
      </c>
      <c r="AL752" s="167" t="s">
        <v>451</v>
      </c>
      <c r="AM752" s="167" t="s">
        <v>452</v>
      </c>
      <c r="AN752" s="170" t="s">
        <v>453</v>
      </c>
      <c r="AO752" s="171" t="s">
        <v>370</v>
      </c>
    </row>
    <row r="753" spans="1:41" x14ac:dyDescent="0.3">
      <c r="D753" s="30" t="s">
        <v>561</v>
      </c>
      <c r="E753" s="30"/>
      <c r="F753" s="139"/>
      <c r="H753" s="127"/>
      <c r="I753" s="127"/>
      <c r="J753" s="135"/>
      <c r="K753" s="127"/>
      <c r="L753" s="30"/>
      <c r="M753" s="172">
        <f>'Data base'!U60</f>
        <v>0</v>
      </c>
      <c r="N753" s="127"/>
      <c r="O753" s="127"/>
      <c r="P753" s="135"/>
      <c r="Q753" s="127"/>
      <c r="R753" s="30"/>
      <c r="S753" s="127">
        <f>'Data base'!AD60</f>
        <v>500</v>
      </c>
      <c r="T753" s="127"/>
      <c r="U753" s="127"/>
      <c r="V753" s="135"/>
      <c r="W753" s="127"/>
      <c r="X753" s="30"/>
      <c r="Y753" s="208">
        <f>'Data base'!AM60</f>
        <v>0</v>
      </c>
      <c r="Z753" s="30"/>
      <c r="AA753" s="30"/>
      <c r="AB753" s="30"/>
      <c r="AC753" s="30"/>
      <c r="AD753" s="30"/>
      <c r="AE753" s="208">
        <f>'Data base'!AV60</f>
        <v>0</v>
      </c>
      <c r="AF753" s="30"/>
      <c r="AG753" s="30"/>
      <c r="AH753" s="30"/>
      <c r="AI753" s="30"/>
      <c r="AJ753" s="30"/>
      <c r="AK753" s="208">
        <f>'Data base'!BF60</f>
        <v>60</v>
      </c>
      <c r="AL753" s="30"/>
      <c r="AM753" s="30"/>
      <c r="AN753" s="30"/>
      <c r="AO753" s="30"/>
    </row>
    <row r="754" spans="1:41" x14ac:dyDescent="0.3">
      <c r="D754" s="30" t="s">
        <v>1039</v>
      </c>
      <c r="E754" s="30"/>
      <c r="F754" s="139"/>
      <c r="H754" s="30"/>
      <c r="I754" s="30"/>
      <c r="J754" s="30"/>
      <c r="K754" s="30"/>
      <c r="L754" s="30"/>
      <c r="M754" s="172">
        <f>Protection!F60</f>
        <v>0</v>
      </c>
      <c r="N754" s="30"/>
      <c r="O754" s="30"/>
      <c r="P754" s="30"/>
      <c r="Q754" s="30"/>
      <c r="R754" s="30"/>
      <c r="S754" s="225">
        <f>Protection!G60</f>
        <v>0</v>
      </c>
      <c r="T754" s="30"/>
      <c r="U754" s="30"/>
      <c r="V754" s="30"/>
      <c r="W754" s="30"/>
      <c r="X754" s="30"/>
      <c r="Y754" s="208">
        <f>Protection!H60</f>
        <v>0</v>
      </c>
      <c r="Z754" s="30"/>
      <c r="AA754" s="30"/>
      <c r="AB754" s="30"/>
      <c r="AC754" s="30"/>
      <c r="AD754" s="30"/>
      <c r="AE754" s="208">
        <f>Protection!I60</f>
        <v>0</v>
      </c>
      <c r="AF754" s="30"/>
      <c r="AG754" s="30"/>
      <c r="AH754" s="30"/>
      <c r="AI754" s="30"/>
      <c r="AJ754" s="30"/>
      <c r="AK754" s="208">
        <f>Protection!J60</f>
        <v>0</v>
      </c>
      <c r="AL754" s="30"/>
      <c r="AM754" s="30"/>
      <c r="AN754" s="30"/>
      <c r="AO754" s="30"/>
    </row>
    <row r="755" spans="1:41" x14ac:dyDescent="0.3">
      <c r="D755" s="30" t="s">
        <v>1038</v>
      </c>
      <c r="E755" s="30"/>
      <c r="F755" s="139"/>
      <c r="H755" s="30"/>
      <c r="I755" s="30"/>
      <c r="J755" s="30"/>
      <c r="K755" s="30"/>
      <c r="L755" s="30"/>
      <c r="M755" s="172" t="str">
        <f>Protection!L60</f>
        <v>-</v>
      </c>
      <c r="N755" s="30"/>
      <c r="O755" s="30"/>
      <c r="P755" s="30"/>
      <c r="Q755" s="30"/>
      <c r="R755" s="30"/>
      <c r="S755" s="225">
        <f>Protection!M60</f>
        <v>0</v>
      </c>
      <c r="T755" s="30"/>
      <c r="U755" s="30"/>
      <c r="V755" s="30"/>
      <c r="W755" s="30"/>
      <c r="X755" s="30"/>
      <c r="Y755" s="208">
        <f>Protection!N60</f>
        <v>0</v>
      </c>
      <c r="Z755" s="30"/>
      <c r="AA755" s="30"/>
      <c r="AB755" s="30"/>
      <c r="AC755" s="30"/>
      <c r="AD755" s="30"/>
      <c r="AE755" s="208">
        <f>Protection!O60</f>
        <v>0</v>
      </c>
      <c r="AF755" s="30"/>
      <c r="AG755" s="30"/>
      <c r="AH755" s="30"/>
      <c r="AI755" s="30"/>
      <c r="AJ755" s="30"/>
      <c r="AK755" s="225" t="str">
        <f>Protection!P60</f>
        <v>?</v>
      </c>
      <c r="AL755" s="30"/>
      <c r="AM755" s="30"/>
      <c r="AN755" s="30"/>
      <c r="AO755" s="30"/>
    </row>
    <row r="757" spans="1:41" x14ac:dyDescent="0.3">
      <c r="A757" s="194">
        <v>61</v>
      </c>
      <c r="B757" s="39" t="str">
        <f>'Data base'!C61</f>
        <v xml:space="preserve">Phylloscopus trochilus </v>
      </c>
      <c r="C757" s="29" t="str">
        <f>'Data base'!D61</f>
        <v>Willow Warbler</v>
      </c>
      <c r="D757" s="65" t="s">
        <v>438</v>
      </c>
      <c r="E757" s="65"/>
      <c r="F757" s="131"/>
      <c r="H757" s="131" t="s">
        <v>439</v>
      </c>
      <c r="I757" s="131" t="s">
        <v>381</v>
      </c>
      <c r="J757" s="131" t="s">
        <v>861</v>
      </c>
      <c r="K757" s="131" t="s">
        <v>860</v>
      </c>
      <c r="L757" s="30"/>
      <c r="N757" s="131" t="s">
        <v>439</v>
      </c>
      <c r="O757" s="131" t="s">
        <v>381</v>
      </c>
      <c r="P757" s="131" t="s">
        <v>861</v>
      </c>
      <c r="Q757" s="131" t="s">
        <v>860</v>
      </c>
      <c r="R757" s="30"/>
      <c r="S757" s="30"/>
      <c r="T757" s="131" t="s">
        <v>439</v>
      </c>
      <c r="U757" s="131" t="s">
        <v>381</v>
      </c>
      <c r="V757" s="131" t="s">
        <v>861</v>
      </c>
      <c r="W757" s="131" t="s">
        <v>860</v>
      </c>
      <c r="X757" s="30"/>
      <c r="Y757" s="30"/>
      <c r="Z757" s="131" t="s">
        <v>439</v>
      </c>
      <c r="AA757" s="131" t="s">
        <v>381</v>
      </c>
      <c r="AB757" s="131" t="s">
        <v>861</v>
      </c>
      <c r="AC757" s="131" t="s">
        <v>860</v>
      </c>
      <c r="AD757" s="30"/>
      <c r="AE757" s="30"/>
      <c r="AF757" s="131" t="s">
        <v>439</v>
      </c>
      <c r="AG757" s="131" t="s">
        <v>381</v>
      </c>
      <c r="AH757" s="131" t="s">
        <v>861</v>
      </c>
      <c r="AI757" s="131" t="s">
        <v>860</v>
      </c>
      <c r="AJ757" s="30"/>
      <c r="AK757" s="30"/>
      <c r="AL757" s="131" t="s">
        <v>439</v>
      </c>
      <c r="AM757" s="131" t="s">
        <v>381</v>
      </c>
      <c r="AN757" s="131" t="s">
        <v>861</v>
      </c>
      <c r="AO757" s="131" t="s">
        <v>860</v>
      </c>
    </row>
    <row r="758" spans="1:41" x14ac:dyDescent="0.3">
      <c r="D758" s="130" t="s">
        <v>432</v>
      </c>
      <c r="E758" s="130"/>
      <c r="F758" s="141">
        <f>'Data base'!G61</f>
        <v>3</v>
      </c>
      <c r="G758" s="127">
        <f>$F758</f>
        <v>3</v>
      </c>
      <c r="H758" s="132">
        <v>1</v>
      </c>
      <c r="I758" s="132">
        <v>2</v>
      </c>
      <c r="J758" s="142">
        <v>3</v>
      </c>
      <c r="K758" s="132" t="s">
        <v>440</v>
      </c>
      <c r="L758" s="30"/>
      <c r="M758" s="140">
        <f>$F758</f>
        <v>3</v>
      </c>
      <c r="N758" s="132">
        <v>1</v>
      </c>
      <c r="O758" s="132">
        <v>2</v>
      </c>
      <c r="P758" s="173">
        <v>3</v>
      </c>
      <c r="Q758" s="132" t="s">
        <v>440</v>
      </c>
      <c r="R758" s="30"/>
      <c r="S758" s="127">
        <f>$F758</f>
        <v>3</v>
      </c>
      <c r="T758" s="132">
        <v>1</v>
      </c>
      <c r="U758" s="132">
        <v>2</v>
      </c>
      <c r="V758" s="142">
        <v>3</v>
      </c>
      <c r="W758" s="132" t="s">
        <v>440</v>
      </c>
      <c r="X758" s="30"/>
      <c r="Y758" s="172">
        <f>$F758</f>
        <v>3</v>
      </c>
      <c r="Z758" s="168">
        <v>1</v>
      </c>
      <c r="AA758" s="168">
        <v>2</v>
      </c>
      <c r="AB758" s="173">
        <v>3</v>
      </c>
      <c r="AC758" s="168" t="s">
        <v>440</v>
      </c>
      <c r="AD758" s="30"/>
      <c r="AE758" s="172">
        <f>$F758</f>
        <v>3</v>
      </c>
      <c r="AF758" s="168">
        <v>1</v>
      </c>
      <c r="AG758" s="168">
        <v>2</v>
      </c>
      <c r="AH758" s="173">
        <v>3</v>
      </c>
      <c r="AI758" s="168" t="s">
        <v>440</v>
      </c>
      <c r="AJ758" s="30"/>
      <c r="AK758" s="172">
        <f>$F758</f>
        <v>3</v>
      </c>
      <c r="AL758" s="168">
        <v>1</v>
      </c>
      <c r="AM758" s="168">
        <v>2</v>
      </c>
      <c r="AN758" s="173">
        <v>3</v>
      </c>
      <c r="AO758" s="168" t="s">
        <v>440</v>
      </c>
    </row>
    <row r="759" spans="1:41" x14ac:dyDescent="0.3">
      <c r="D759" s="31" t="s">
        <v>435</v>
      </c>
      <c r="E759" s="30"/>
      <c r="F759" s="140">
        <f>'Data base'!J61</f>
        <v>0</v>
      </c>
      <c r="G759" s="127">
        <f>$F759</f>
        <v>0</v>
      </c>
      <c r="H759" s="127" t="s">
        <v>389</v>
      </c>
      <c r="I759" s="127" t="s">
        <v>404</v>
      </c>
      <c r="J759" s="127" t="s">
        <v>446</v>
      </c>
      <c r="K759" s="138" t="s">
        <v>447</v>
      </c>
      <c r="L759" s="30"/>
      <c r="M759" s="140">
        <f>$F759</f>
        <v>0</v>
      </c>
      <c r="N759" s="127" t="s">
        <v>389</v>
      </c>
      <c r="O759" s="127" t="s">
        <v>404</v>
      </c>
      <c r="P759" s="127" t="s">
        <v>446</v>
      </c>
      <c r="Q759" s="171" t="s">
        <v>447</v>
      </c>
      <c r="R759" s="30"/>
      <c r="S759" s="127">
        <f>$F759</f>
        <v>0</v>
      </c>
      <c r="T759" s="127" t="s">
        <v>389</v>
      </c>
      <c r="U759" s="127" t="s">
        <v>404</v>
      </c>
      <c r="V759" s="127" t="s">
        <v>446</v>
      </c>
      <c r="W759" s="138" t="s">
        <v>447</v>
      </c>
      <c r="X759" s="30"/>
      <c r="Y759" s="172">
        <f>$F759</f>
        <v>0</v>
      </c>
      <c r="Z759" s="167" t="s">
        <v>389</v>
      </c>
      <c r="AA759" s="167" t="s">
        <v>404</v>
      </c>
      <c r="AB759" s="167" t="s">
        <v>446</v>
      </c>
      <c r="AC759" s="171" t="s">
        <v>447</v>
      </c>
      <c r="AD759" s="30"/>
      <c r="AE759" s="172">
        <f>$F759</f>
        <v>0</v>
      </c>
      <c r="AF759" s="167" t="s">
        <v>389</v>
      </c>
      <c r="AG759" s="167" t="s">
        <v>404</v>
      </c>
      <c r="AH759" s="167" t="s">
        <v>446</v>
      </c>
      <c r="AI759" s="171" t="s">
        <v>447</v>
      </c>
      <c r="AJ759" s="30"/>
      <c r="AK759" s="172">
        <f>$F759</f>
        <v>0</v>
      </c>
      <c r="AL759" s="167" t="s">
        <v>389</v>
      </c>
      <c r="AM759" s="167" t="s">
        <v>404</v>
      </c>
      <c r="AN759" s="167" t="s">
        <v>446</v>
      </c>
      <c r="AO759" s="171" t="s">
        <v>447</v>
      </c>
    </row>
    <row r="760" spans="1:41" s="194" customFormat="1" x14ac:dyDescent="0.3">
      <c r="B760" s="3"/>
      <c r="D760" s="31" t="s">
        <v>601</v>
      </c>
      <c r="F760" s="139"/>
      <c r="G760" s="97">
        <f>'Data base'!S61</f>
        <v>0.83104023762008628</v>
      </c>
      <c r="H760" s="208" t="s">
        <v>640</v>
      </c>
      <c r="I760" s="208" t="s">
        <v>1058</v>
      </c>
      <c r="J760" s="171" t="s">
        <v>1055</v>
      </c>
      <c r="K760" s="208" t="s">
        <v>1054</v>
      </c>
      <c r="M760" s="98">
        <f>'Data base'!AB61</f>
        <v>3.4204567966746264</v>
      </c>
      <c r="N760" s="171" t="s">
        <v>1046</v>
      </c>
      <c r="O760" s="208" t="s">
        <v>1058</v>
      </c>
      <c r="P760" s="208" t="s">
        <v>1057</v>
      </c>
      <c r="Q760" s="208" t="s">
        <v>1054</v>
      </c>
      <c r="S760" s="97">
        <f>'Data base'!AK61</f>
        <v>5.1762550148604891</v>
      </c>
      <c r="T760" s="171" t="s">
        <v>1046</v>
      </c>
      <c r="U760" s="208" t="s">
        <v>1058</v>
      </c>
      <c r="V760" s="208" t="s">
        <v>1057</v>
      </c>
      <c r="W760" s="208" t="s">
        <v>1054</v>
      </c>
      <c r="Y760" s="97">
        <f>'Data base'!AT61</f>
        <v>1.5055236030903099</v>
      </c>
      <c r="Z760" s="208" t="s">
        <v>640</v>
      </c>
      <c r="AA760" s="171" t="s">
        <v>1059</v>
      </c>
      <c r="AB760" s="208" t="s">
        <v>1057</v>
      </c>
      <c r="AC760" s="208" t="s">
        <v>1054</v>
      </c>
      <c r="AE760" s="97">
        <f>'Data base'!BC61</f>
        <v>0.33843889739663097</v>
      </c>
      <c r="AF760" s="208" t="s">
        <v>640</v>
      </c>
      <c r="AG760" s="208" t="s">
        <v>1058</v>
      </c>
      <c r="AH760" s="208" t="s">
        <v>1057</v>
      </c>
      <c r="AI760" s="171" t="s">
        <v>1054</v>
      </c>
      <c r="AK760" s="97">
        <f>'Data base'!BM61</f>
        <v>3.8870623746654975</v>
      </c>
      <c r="AL760" s="171" t="s">
        <v>1046</v>
      </c>
      <c r="AM760" s="208" t="s">
        <v>1058</v>
      </c>
      <c r="AN760" s="208" t="s">
        <v>1057</v>
      </c>
      <c r="AO760" s="208" t="s">
        <v>1054</v>
      </c>
    </row>
    <row r="761" spans="1:41" x14ac:dyDescent="0.3">
      <c r="D761" s="31" t="s">
        <v>433</v>
      </c>
      <c r="E761" s="133" t="s">
        <v>441</v>
      </c>
      <c r="F761" s="139"/>
      <c r="G761" s="127" t="str">
        <f>'Data base'!K61</f>
        <v>LC</v>
      </c>
      <c r="H761" s="127" t="s">
        <v>442</v>
      </c>
      <c r="I761" s="127" t="s">
        <v>443</v>
      </c>
      <c r="J761" s="127" t="s">
        <v>444</v>
      </c>
      <c r="K761" s="138" t="s">
        <v>445</v>
      </c>
      <c r="L761" s="30"/>
      <c r="M761" s="172" t="str">
        <f>'Data base'!T61</f>
        <v>LC</v>
      </c>
      <c r="N761" s="127" t="s">
        <v>442</v>
      </c>
      <c r="O761" s="127" t="s">
        <v>443</v>
      </c>
      <c r="P761" s="127" t="s">
        <v>444</v>
      </c>
      <c r="Q761" s="171" t="s">
        <v>445</v>
      </c>
      <c r="R761" s="30"/>
      <c r="S761" s="127" t="str">
        <f>'Data base'!AC61</f>
        <v>-</v>
      </c>
      <c r="T761" s="127" t="s">
        <v>442</v>
      </c>
      <c r="U761" s="127" t="s">
        <v>443</v>
      </c>
      <c r="V761" s="127" t="s">
        <v>444</v>
      </c>
      <c r="W761" s="138" t="s">
        <v>445</v>
      </c>
      <c r="X761" s="30"/>
      <c r="Y761" s="97" t="str">
        <f>'Data base'!AL61</f>
        <v>-</v>
      </c>
      <c r="Z761" s="167" t="s">
        <v>442</v>
      </c>
      <c r="AA761" s="167" t="s">
        <v>443</v>
      </c>
      <c r="AB761" s="167" t="s">
        <v>444</v>
      </c>
      <c r="AC761" s="171" t="s">
        <v>445</v>
      </c>
      <c r="AD761" s="30"/>
      <c r="AE761" s="208" t="str">
        <f>'Data base'!AU61</f>
        <v>-</v>
      </c>
      <c r="AF761" s="167" t="s">
        <v>442</v>
      </c>
      <c r="AG761" s="167" t="s">
        <v>443</v>
      </c>
      <c r="AH761" s="167" t="s">
        <v>444</v>
      </c>
      <c r="AI761" s="171" t="s">
        <v>445</v>
      </c>
      <c r="AJ761" s="30"/>
      <c r="AK761" s="208" t="str">
        <f>'Data base'!BD61</f>
        <v>-</v>
      </c>
      <c r="AL761" s="167" t="s">
        <v>442</v>
      </c>
      <c r="AM761" s="167" t="s">
        <v>443</v>
      </c>
      <c r="AN761" s="167" t="s">
        <v>444</v>
      </c>
      <c r="AO761" s="171" t="s">
        <v>445</v>
      </c>
    </row>
    <row r="762" spans="1:41" x14ac:dyDescent="0.3">
      <c r="D762" s="264" t="s">
        <v>434</v>
      </c>
      <c r="E762" s="30" t="s">
        <v>384</v>
      </c>
      <c r="F762" s="139"/>
      <c r="G762" s="40" t="str">
        <f>'Data base'!P61</f>
        <v>- (50 - 100)</v>
      </c>
      <c r="H762" s="138" t="s">
        <v>389</v>
      </c>
      <c r="I762" s="127" t="s">
        <v>404</v>
      </c>
      <c r="J762" s="127" t="s">
        <v>287</v>
      </c>
      <c r="K762" s="127" t="s">
        <v>318</v>
      </c>
      <c r="L762" s="30"/>
      <c r="M762" s="218">
        <f>'Data base'!Y61</f>
        <v>0</v>
      </c>
      <c r="N762" s="127" t="s">
        <v>389</v>
      </c>
      <c r="O762" s="127" t="s">
        <v>404</v>
      </c>
      <c r="P762" s="171" t="s">
        <v>287</v>
      </c>
      <c r="Q762" s="127" t="s">
        <v>318</v>
      </c>
      <c r="R762" s="30"/>
      <c r="S762" s="127" t="str">
        <f>'Data base'!AH61</f>
        <v xml:space="preserve"> - (24 - 33)</v>
      </c>
      <c r="T762" s="171" t="s">
        <v>389</v>
      </c>
      <c r="U762" s="127" t="s">
        <v>404</v>
      </c>
      <c r="V762" s="127" t="s">
        <v>287</v>
      </c>
      <c r="W762" s="127" t="s">
        <v>318</v>
      </c>
      <c r="X762" s="30"/>
      <c r="Y762" s="99" t="str">
        <f>'Data base'!AQ61</f>
        <v xml:space="preserve"> + ( - 80)</v>
      </c>
      <c r="Z762" s="167" t="s">
        <v>389</v>
      </c>
      <c r="AA762" s="167" t="s">
        <v>404</v>
      </c>
      <c r="AB762" s="167" t="s">
        <v>287</v>
      </c>
      <c r="AC762" s="171" t="s">
        <v>318</v>
      </c>
      <c r="AD762" s="30"/>
      <c r="AE762" s="208">
        <f>'Data base'!AZ61</f>
        <v>0</v>
      </c>
      <c r="AF762" s="167" t="s">
        <v>389</v>
      </c>
      <c r="AG762" s="167" t="s">
        <v>404</v>
      </c>
      <c r="AH762" s="171" t="s">
        <v>287</v>
      </c>
      <c r="AI762" s="167" t="s">
        <v>318</v>
      </c>
      <c r="AJ762" s="30"/>
      <c r="AK762" s="99" t="str">
        <f>'Data base'!BJ61</f>
        <v xml:space="preserve"> - (28 - 36)</v>
      </c>
      <c r="AL762" s="171" t="s">
        <v>389</v>
      </c>
      <c r="AM762" s="167" t="s">
        <v>404</v>
      </c>
      <c r="AN762" s="167" t="s">
        <v>287</v>
      </c>
      <c r="AO762" s="167" t="s">
        <v>318</v>
      </c>
    </row>
    <row r="763" spans="1:41" x14ac:dyDescent="0.3">
      <c r="D763" s="264"/>
      <c r="E763" s="30" t="s">
        <v>383</v>
      </c>
      <c r="F763" s="139"/>
      <c r="G763" s="40" t="str">
        <f>'Data base'!O61</f>
        <v>- (33 - 50)</v>
      </c>
      <c r="H763" s="134"/>
      <c r="I763" s="138" t="s">
        <v>389</v>
      </c>
      <c r="J763" s="127" t="s">
        <v>287</v>
      </c>
      <c r="K763" s="127" t="s">
        <v>318</v>
      </c>
      <c r="L763" s="30"/>
      <c r="M763" s="218" t="str">
        <f>'Data base'!X61</f>
        <v>- (20 - 50)</v>
      </c>
      <c r="N763" s="134"/>
      <c r="O763" s="171" t="s">
        <v>389</v>
      </c>
      <c r="P763" s="127" t="s">
        <v>287</v>
      </c>
      <c r="Q763" s="127" t="s">
        <v>318</v>
      </c>
      <c r="R763" s="30"/>
      <c r="S763" s="127" t="str">
        <f>'Data base'!AG61</f>
        <v>- (24 - 33)</v>
      </c>
      <c r="T763" s="134"/>
      <c r="U763" s="171" t="s">
        <v>389</v>
      </c>
      <c r="V763" s="127" t="s">
        <v>287</v>
      </c>
      <c r="W763" s="127" t="s">
        <v>318</v>
      </c>
      <c r="X763" s="30"/>
      <c r="Y763" s="99" t="str">
        <f>'Data base'!AP61</f>
        <v xml:space="preserve"> - (17 - 53)</v>
      </c>
      <c r="Z763" s="169"/>
      <c r="AA763" s="171" t="s">
        <v>389</v>
      </c>
      <c r="AB763" s="167" t="s">
        <v>287</v>
      </c>
      <c r="AC763" s="167" t="s">
        <v>318</v>
      </c>
      <c r="AD763" s="30"/>
      <c r="AE763" s="208">
        <f>'Data base'!AY61</f>
        <v>0</v>
      </c>
      <c r="AF763" s="169"/>
      <c r="AG763" s="167" t="s">
        <v>389</v>
      </c>
      <c r="AH763" s="171" t="s">
        <v>287</v>
      </c>
      <c r="AI763" s="167" t="s">
        <v>318</v>
      </c>
      <c r="AJ763" s="30"/>
      <c r="AK763" s="99" t="str">
        <f>'Data base'!BI61</f>
        <v xml:space="preserve"> - (7 - 14)</v>
      </c>
      <c r="AL763" s="169"/>
      <c r="AM763" s="171" t="s">
        <v>389</v>
      </c>
      <c r="AN763" s="167" t="s">
        <v>287</v>
      </c>
      <c r="AO763" s="167" t="s">
        <v>318</v>
      </c>
    </row>
    <row r="764" spans="1:41" x14ac:dyDescent="0.3">
      <c r="D764" s="30" t="s">
        <v>436</v>
      </c>
      <c r="E764" s="30"/>
      <c r="F764" s="139"/>
      <c r="G764" s="100">
        <f>'Data base'!N61</f>
        <v>1.5384615384615385E-4</v>
      </c>
      <c r="H764" s="127" t="s">
        <v>448</v>
      </c>
      <c r="I764" s="127" t="s">
        <v>449</v>
      </c>
      <c r="J764" s="127" t="s">
        <v>450</v>
      </c>
      <c r="K764" s="138" t="s">
        <v>493</v>
      </c>
      <c r="L764" s="30"/>
      <c r="M764" s="216">
        <f>'Data base'!W61</f>
        <v>4.4444444444444447E-5</v>
      </c>
      <c r="N764" s="127" t="s">
        <v>448</v>
      </c>
      <c r="O764" s="127" t="s">
        <v>449</v>
      </c>
      <c r="P764" s="127" t="s">
        <v>450</v>
      </c>
      <c r="Q764" s="171" t="s">
        <v>493</v>
      </c>
      <c r="R764" s="30"/>
      <c r="S764" s="127">
        <f>'Data base'!AF61</f>
        <v>4.761904761904762E-5</v>
      </c>
      <c r="T764" s="127" t="s">
        <v>448</v>
      </c>
      <c r="U764" s="127" t="s">
        <v>449</v>
      </c>
      <c r="V764" s="127" t="s">
        <v>450</v>
      </c>
      <c r="W764" s="171" t="s">
        <v>493</v>
      </c>
      <c r="X764" s="30"/>
      <c r="Y764" s="100">
        <f>'Data base'!AO61</f>
        <v>1.1320754716981132E-4</v>
      </c>
      <c r="Z764" s="167" t="s">
        <v>448</v>
      </c>
      <c r="AA764" s="167" t="s">
        <v>449</v>
      </c>
      <c r="AB764" s="167" t="s">
        <v>450</v>
      </c>
      <c r="AC764" s="171" t="s">
        <v>493</v>
      </c>
      <c r="AD764" s="30"/>
      <c r="AE764" s="96">
        <f>'Data base'!AX61</f>
        <v>5.9999999999999995E-4</v>
      </c>
      <c r="AF764" s="167" t="s">
        <v>448</v>
      </c>
      <c r="AG764" s="167" t="s">
        <v>449</v>
      </c>
      <c r="AH764" s="167" t="s">
        <v>450</v>
      </c>
      <c r="AI764" s="171" t="s">
        <v>493</v>
      </c>
      <c r="AJ764" s="30"/>
      <c r="AK764" s="96">
        <f>'Data base'!BH61</f>
        <v>5.0441361916771753E-3</v>
      </c>
      <c r="AL764" s="167" t="s">
        <v>448</v>
      </c>
      <c r="AM764" s="167" t="s">
        <v>449</v>
      </c>
      <c r="AN764" s="167" t="s">
        <v>450</v>
      </c>
      <c r="AO764" s="171" t="s">
        <v>493</v>
      </c>
    </row>
    <row r="765" spans="1:41" x14ac:dyDescent="0.3">
      <c r="D765" s="30" t="s">
        <v>437</v>
      </c>
      <c r="E765" s="30"/>
      <c r="F765" s="140" t="str">
        <f>'Data base'!E61</f>
        <v>&lt;3.3</v>
      </c>
      <c r="G765" s="127" t="str">
        <f>$F765</f>
        <v>&lt;3.3</v>
      </c>
      <c r="H765" s="127" t="s">
        <v>451</v>
      </c>
      <c r="I765" s="127" t="s">
        <v>452</v>
      </c>
      <c r="J765" s="135" t="s">
        <v>453</v>
      </c>
      <c r="K765" s="138" t="s">
        <v>370</v>
      </c>
      <c r="L765" s="30"/>
      <c r="M765" s="172" t="str">
        <f>$F765</f>
        <v>&lt;3.3</v>
      </c>
      <c r="N765" s="127" t="s">
        <v>451</v>
      </c>
      <c r="O765" s="127" t="s">
        <v>452</v>
      </c>
      <c r="P765" s="135" t="s">
        <v>453</v>
      </c>
      <c r="Q765" s="171" t="s">
        <v>370</v>
      </c>
      <c r="R765" s="30"/>
      <c r="S765" s="127" t="str">
        <f>$F765</f>
        <v>&lt;3.3</v>
      </c>
      <c r="T765" s="127" t="s">
        <v>451</v>
      </c>
      <c r="U765" s="127" t="s">
        <v>452</v>
      </c>
      <c r="V765" s="135" t="s">
        <v>453</v>
      </c>
      <c r="W765" s="138" t="s">
        <v>370</v>
      </c>
      <c r="X765" s="30"/>
      <c r="Y765" s="208" t="str">
        <f>$F765</f>
        <v>&lt;3.3</v>
      </c>
      <c r="Z765" s="167" t="s">
        <v>451</v>
      </c>
      <c r="AA765" s="167" t="s">
        <v>452</v>
      </c>
      <c r="AB765" s="170" t="s">
        <v>453</v>
      </c>
      <c r="AC765" s="171" t="s">
        <v>370</v>
      </c>
      <c r="AD765" s="30"/>
      <c r="AE765" s="208" t="str">
        <f>$F765</f>
        <v>&lt;3.3</v>
      </c>
      <c r="AF765" s="167" t="s">
        <v>451</v>
      </c>
      <c r="AG765" s="167" t="s">
        <v>452</v>
      </c>
      <c r="AH765" s="170" t="s">
        <v>453</v>
      </c>
      <c r="AI765" s="171" t="s">
        <v>370</v>
      </c>
      <c r="AJ765" s="30"/>
      <c r="AK765" s="208" t="str">
        <f>$F765</f>
        <v>&lt;3.3</v>
      </c>
      <c r="AL765" s="167" t="s">
        <v>451</v>
      </c>
      <c r="AM765" s="167" t="s">
        <v>452</v>
      </c>
      <c r="AN765" s="170" t="s">
        <v>453</v>
      </c>
      <c r="AO765" s="171" t="s">
        <v>370</v>
      </c>
    </row>
    <row r="766" spans="1:41" x14ac:dyDescent="0.3">
      <c r="D766" s="30" t="s">
        <v>561</v>
      </c>
      <c r="E766" s="30"/>
      <c r="F766" s="139"/>
      <c r="G766" s="299">
        <f>'Data base'!L61</f>
        <v>260000</v>
      </c>
      <c r="H766" s="299"/>
      <c r="I766" s="299"/>
      <c r="J766" s="365"/>
      <c r="K766" s="299"/>
      <c r="L766" s="300"/>
      <c r="M766" s="299">
        <f>'Data base'!U61</f>
        <v>900000</v>
      </c>
      <c r="N766" s="299"/>
      <c r="O766" s="299"/>
      <c r="P766" s="365"/>
      <c r="Q766" s="299"/>
      <c r="R766" s="300"/>
      <c r="S766" s="299">
        <f>'Data base'!AD61</f>
        <v>6300000</v>
      </c>
      <c r="T766" s="299"/>
      <c r="U766" s="299"/>
      <c r="V766" s="365"/>
      <c r="W766" s="299"/>
      <c r="X766" s="300"/>
      <c r="Y766" s="299">
        <f>'Data base'!AM61</f>
        <v>530000</v>
      </c>
      <c r="Z766" s="300"/>
      <c r="AA766" s="300"/>
      <c r="AB766" s="300"/>
      <c r="AC766" s="300"/>
      <c r="AD766" s="300"/>
      <c r="AE766" s="299">
        <f>'Data base'!AV61</f>
        <v>100000</v>
      </c>
      <c r="AF766" s="300"/>
      <c r="AG766" s="300"/>
      <c r="AH766" s="300"/>
      <c r="AI766" s="300"/>
      <c r="AJ766" s="300"/>
      <c r="AK766" s="299">
        <f>'Data base'!BF61</f>
        <v>79300</v>
      </c>
      <c r="AL766" s="300"/>
      <c r="AM766" s="300"/>
      <c r="AN766" s="300"/>
      <c r="AO766" s="300"/>
    </row>
    <row r="767" spans="1:41" x14ac:dyDescent="0.3">
      <c r="D767" s="30" t="s">
        <v>1039</v>
      </c>
      <c r="E767" s="30"/>
      <c r="F767" s="139"/>
      <c r="G767" s="125" t="str">
        <f>Protection!E61</f>
        <v>none - except deliberate destruction of, or damage to, their nests and eggs or removal of their nests</v>
      </c>
      <c r="H767" s="30"/>
      <c r="I767" s="30"/>
      <c r="J767" s="30"/>
      <c r="K767" s="30"/>
      <c r="L767" s="30"/>
      <c r="M767" s="172" t="str">
        <f>Protection!F61</f>
        <v>?</v>
      </c>
      <c r="N767" s="30"/>
      <c r="O767" s="30"/>
      <c r="P767" s="30"/>
      <c r="Q767" s="30"/>
      <c r="R767" s="30"/>
      <c r="S767" s="225" t="str">
        <f>Protection!G61</f>
        <v>?</v>
      </c>
      <c r="T767" s="30"/>
      <c r="U767" s="30"/>
      <c r="V767" s="30"/>
      <c r="W767" s="30"/>
      <c r="X767" s="30"/>
      <c r="Y767" s="208" t="str">
        <f>Protection!H61</f>
        <v>?</v>
      </c>
      <c r="Z767" s="30"/>
      <c r="AA767" s="30"/>
      <c r="AB767" s="30"/>
      <c r="AC767" s="30"/>
      <c r="AD767" s="30"/>
      <c r="AE767" s="208" t="str">
        <f>Protection!I61</f>
        <v>?</v>
      </c>
      <c r="AF767" s="30"/>
      <c r="AG767" s="30"/>
      <c r="AH767" s="30"/>
      <c r="AI767" s="30"/>
      <c r="AJ767" s="30"/>
      <c r="AK767" s="208">
        <f>Protection!J61</f>
        <v>0</v>
      </c>
      <c r="AL767" s="30"/>
      <c r="AM767" s="30"/>
      <c r="AN767" s="30"/>
      <c r="AO767" s="30"/>
    </row>
    <row r="768" spans="1:41" x14ac:dyDescent="0.3">
      <c r="D768" s="30" t="s">
        <v>1038</v>
      </c>
      <c r="E768" s="30"/>
      <c r="F768" s="139"/>
      <c r="G768" s="125" t="str">
        <f>Protection!K61</f>
        <v>none</v>
      </c>
      <c r="H768" s="30"/>
      <c r="I768" s="30"/>
      <c r="J768" s="30"/>
      <c r="K768" s="30"/>
      <c r="L768" s="30"/>
      <c r="M768" s="172">
        <f>Protection!L61</f>
        <v>0</v>
      </c>
      <c r="N768" s="30"/>
      <c r="O768" s="30"/>
      <c r="P768" s="30"/>
      <c r="Q768" s="30"/>
      <c r="R768" s="30"/>
      <c r="S768" s="225">
        <f>Protection!M61</f>
        <v>0</v>
      </c>
      <c r="T768" s="30"/>
      <c r="U768" s="30"/>
      <c r="V768" s="30"/>
      <c r="W768" s="30"/>
      <c r="X768" s="30"/>
      <c r="Y768" s="208">
        <f>Protection!N62</f>
        <v>0</v>
      </c>
      <c r="Z768" s="30"/>
      <c r="AA768" s="30"/>
      <c r="AB768" s="30"/>
      <c r="AC768" s="30"/>
      <c r="AD768" s="30"/>
      <c r="AE768" s="208">
        <f>Protection!O61</f>
        <v>0</v>
      </c>
      <c r="AF768" s="30"/>
      <c r="AG768" s="30"/>
      <c r="AH768" s="30"/>
      <c r="AI768" s="30"/>
      <c r="AJ768" s="30"/>
      <c r="AK768" s="225" t="str">
        <f>Protection!P61</f>
        <v>?</v>
      </c>
      <c r="AL768" s="30"/>
      <c r="AM768" s="30"/>
      <c r="AN768" s="30"/>
      <c r="AO768" s="30"/>
    </row>
    <row r="770" spans="1:41" x14ac:dyDescent="0.3">
      <c r="A770" s="194">
        <v>62</v>
      </c>
      <c r="B770" s="39" t="str">
        <f>'Data base'!C62</f>
        <v>Regulus regulus</v>
      </c>
      <c r="C770" s="29" t="str">
        <f>'Data base'!D62</f>
        <v>Goldcrest</v>
      </c>
      <c r="D770" s="65" t="s">
        <v>438</v>
      </c>
      <c r="E770" s="65"/>
      <c r="F770" s="131"/>
      <c r="H770" s="131" t="s">
        <v>439</v>
      </c>
      <c r="I770" s="131" t="s">
        <v>381</v>
      </c>
      <c r="J770" s="131" t="s">
        <v>861</v>
      </c>
      <c r="K770" s="131" t="s">
        <v>860</v>
      </c>
      <c r="L770" s="30"/>
      <c r="N770" s="131" t="s">
        <v>439</v>
      </c>
      <c r="O770" s="131" t="s">
        <v>381</v>
      </c>
      <c r="P770" s="131" t="s">
        <v>861</v>
      </c>
      <c r="Q770" s="131" t="s">
        <v>860</v>
      </c>
      <c r="R770" s="30"/>
      <c r="S770" s="30"/>
      <c r="T770" s="131" t="s">
        <v>439</v>
      </c>
      <c r="U770" s="131" t="s">
        <v>381</v>
      </c>
      <c r="V770" s="131" t="s">
        <v>861</v>
      </c>
      <c r="W770" s="131" t="s">
        <v>860</v>
      </c>
      <c r="X770" s="30"/>
      <c r="Y770" s="30"/>
      <c r="Z770" s="131" t="s">
        <v>439</v>
      </c>
      <c r="AA770" s="131" t="s">
        <v>381</v>
      </c>
      <c r="AB770" s="131" t="s">
        <v>861</v>
      </c>
      <c r="AC770" s="131" t="s">
        <v>860</v>
      </c>
      <c r="AD770" s="30"/>
      <c r="AE770" s="30"/>
      <c r="AF770" s="131" t="s">
        <v>439</v>
      </c>
      <c r="AG770" s="131" t="s">
        <v>381</v>
      </c>
      <c r="AH770" s="131" t="s">
        <v>861</v>
      </c>
      <c r="AI770" s="131" t="s">
        <v>860</v>
      </c>
      <c r="AJ770" s="30"/>
      <c r="AK770" s="30"/>
      <c r="AL770" s="131" t="s">
        <v>439</v>
      </c>
      <c r="AM770" s="131" t="s">
        <v>381</v>
      </c>
      <c r="AN770" s="131" t="s">
        <v>861</v>
      </c>
      <c r="AO770" s="131" t="s">
        <v>860</v>
      </c>
    </row>
    <row r="771" spans="1:41" x14ac:dyDescent="0.3">
      <c r="D771" s="130" t="s">
        <v>432</v>
      </c>
      <c r="E771" s="130"/>
      <c r="F771" s="141">
        <f>'Data base'!G62</f>
        <v>2</v>
      </c>
      <c r="G771" s="127">
        <f>$F771</f>
        <v>2</v>
      </c>
      <c r="H771" s="132">
        <v>1</v>
      </c>
      <c r="I771" s="142">
        <v>2</v>
      </c>
      <c r="J771" s="132">
        <v>3</v>
      </c>
      <c r="K771" s="132" t="s">
        <v>440</v>
      </c>
      <c r="L771" s="30"/>
      <c r="M771" s="140">
        <f>$F771</f>
        <v>2</v>
      </c>
      <c r="N771" s="132">
        <v>1</v>
      </c>
      <c r="O771" s="173">
        <v>2</v>
      </c>
      <c r="P771" s="132">
        <v>3</v>
      </c>
      <c r="Q771" s="132" t="s">
        <v>440</v>
      </c>
      <c r="R771" s="30"/>
      <c r="S771" s="127">
        <f>$F771</f>
        <v>2</v>
      </c>
      <c r="T771" s="132">
        <v>1</v>
      </c>
      <c r="U771" s="142">
        <v>2</v>
      </c>
      <c r="V771" s="132">
        <v>3</v>
      </c>
      <c r="W771" s="132" t="s">
        <v>440</v>
      </c>
      <c r="X771" s="30"/>
      <c r="Y771" s="172">
        <f>$F771</f>
        <v>2</v>
      </c>
      <c r="Z771" s="168">
        <v>1</v>
      </c>
      <c r="AA771" s="173">
        <v>2</v>
      </c>
      <c r="AB771" s="168">
        <v>3</v>
      </c>
      <c r="AC771" s="168" t="s">
        <v>440</v>
      </c>
      <c r="AD771" s="30"/>
      <c r="AE771" s="172">
        <f>$F771</f>
        <v>2</v>
      </c>
      <c r="AF771" s="168">
        <v>1</v>
      </c>
      <c r="AG771" s="173">
        <v>2</v>
      </c>
      <c r="AH771" s="168">
        <v>3</v>
      </c>
      <c r="AI771" s="168" t="s">
        <v>440</v>
      </c>
      <c r="AJ771" s="30"/>
      <c r="AK771" s="172">
        <f>$F771</f>
        <v>2</v>
      </c>
      <c r="AL771" s="168">
        <v>1</v>
      </c>
      <c r="AM771" s="173">
        <v>2</v>
      </c>
      <c r="AN771" s="168">
        <v>3</v>
      </c>
      <c r="AO771" s="168" t="s">
        <v>440</v>
      </c>
    </row>
    <row r="772" spans="1:41" x14ac:dyDescent="0.3">
      <c r="D772" s="31" t="s">
        <v>435</v>
      </c>
      <c r="E772" s="30"/>
      <c r="F772" s="140">
        <f>'Data base'!J62</f>
        <v>0</v>
      </c>
      <c r="G772" s="127">
        <f>$F772</f>
        <v>0</v>
      </c>
      <c r="H772" s="127" t="s">
        <v>389</v>
      </c>
      <c r="I772" s="127" t="s">
        <v>404</v>
      </c>
      <c r="J772" s="127" t="s">
        <v>446</v>
      </c>
      <c r="K772" s="138" t="s">
        <v>447</v>
      </c>
      <c r="L772" s="30"/>
      <c r="M772" s="140">
        <f>$F772</f>
        <v>0</v>
      </c>
      <c r="N772" s="127" t="s">
        <v>389</v>
      </c>
      <c r="O772" s="127" t="s">
        <v>404</v>
      </c>
      <c r="P772" s="127" t="s">
        <v>446</v>
      </c>
      <c r="Q772" s="171" t="s">
        <v>447</v>
      </c>
      <c r="R772" s="30"/>
      <c r="S772" s="127">
        <f>$F772</f>
        <v>0</v>
      </c>
      <c r="T772" s="127" t="s">
        <v>389</v>
      </c>
      <c r="U772" s="127" t="s">
        <v>404</v>
      </c>
      <c r="V772" s="127" t="s">
        <v>446</v>
      </c>
      <c r="W772" s="138" t="s">
        <v>447</v>
      </c>
      <c r="X772" s="30"/>
      <c r="Y772" s="172">
        <f>$F772</f>
        <v>0</v>
      </c>
      <c r="Z772" s="167" t="s">
        <v>389</v>
      </c>
      <c r="AA772" s="167" t="s">
        <v>404</v>
      </c>
      <c r="AB772" s="167" t="s">
        <v>446</v>
      </c>
      <c r="AC772" s="171" t="s">
        <v>447</v>
      </c>
      <c r="AD772" s="30"/>
      <c r="AE772" s="172">
        <f>$F772</f>
        <v>0</v>
      </c>
      <c r="AF772" s="167" t="s">
        <v>389</v>
      </c>
      <c r="AG772" s="167" t="s">
        <v>404</v>
      </c>
      <c r="AH772" s="167" t="s">
        <v>446</v>
      </c>
      <c r="AI772" s="171" t="s">
        <v>447</v>
      </c>
      <c r="AJ772" s="30"/>
      <c r="AK772" s="172">
        <f>$F772</f>
        <v>0</v>
      </c>
      <c r="AL772" s="167" t="s">
        <v>389</v>
      </c>
      <c r="AM772" s="167" t="s">
        <v>404</v>
      </c>
      <c r="AN772" s="167" t="s">
        <v>446</v>
      </c>
      <c r="AO772" s="171" t="s">
        <v>447</v>
      </c>
    </row>
    <row r="773" spans="1:41" s="194" customFormat="1" x14ac:dyDescent="0.3">
      <c r="B773" s="3"/>
      <c r="D773" s="31" t="s">
        <v>601</v>
      </c>
      <c r="F773" s="139"/>
      <c r="G773" s="97">
        <f>'Data base'!S62</f>
        <v>0.31164008910753233</v>
      </c>
      <c r="H773" s="208" t="s">
        <v>640</v>
      </c>
      <c r="I773" s="208" t="s">
        <v>1058</v>
      </c>
      <c r="J773" s="208" t="s">
        <v>1057</v>
      </c>
      <c r="K773" s="171" t="s">
        <v>1054</v>
      </c>
      <c r="M773" s="98">
        <f>'Data base'!AB62</f>
        <v>3.1272747855310872</v>
      </c>
      <c r="N773" s="171" t="s">
        <v>1046</v>
      </c>
      <c r="O773" s="208" t="s">
        <v>1058</v>
      </c>
      <c r="P773" s="208" t="s">
        <v>1057</v>
      </c>
      <c r="Q773" s="208" t="s">
        <v>1054</v>
      </c>
      <c r="S773" s="97">
        <f>'Data base'!AK62</f>
        <v>1.3594205089532598</v>
      </c>
      <c r="T773" s="208" t="s">
        <v>640</v>
      </c>
      <c r="U773" s="171" t="s">
        <v>1059</v>
      </c>
      <c r="V773" s="208" t="s">
        <v>1057</v>
      </c>
      <c r="W773" s="208" t="s">
        <v>1054</v>
      </c>
      <c r="Y773" s="97">
        <f>'Data base'!AT62</f>
        <v>2.189852513585905</v>
      </c>
      <c r="Z773" s="171" t="s">
        <v>1046</v>
      </c>
      <c r="AA773" s="208" t="s">
        <v>1058</v>
      </c>
      <c r="AB773" s="208" t="s">
        <v>1057</v>
      </c>
      <c r="AC773" s="208" t="s">
        <v>1054</v>
      </c>
      <c r="AE773" s="97">
        <f>'Data base'!BC62</f>
        <v>2.1660089433384382</v>
      </c>
      <c r="AF773" s="171" t="s">
        <v>1046</v>
      </c>
      <c r="AG773" s="208" t="s">
        <v>1058</v>
      </c>
      <c r="AH773" s="208" t="s">
        <v>1057</v>
      </c>
      <c r="AI773" s="208" t="s">
        <v>1054</v>
      </c>
      <c r="AK773" s="97">
        <f>'Data base'!BM62</f>
        <v>2.4735851475144073</v>
      </c>
      <c r="AL773" s="171" t="s">
        <v>1046</v>
      </c>
      <c r="AM773" s="208" t="s">
        <v>1058</v>
      </c>
      <c r="AN773" s="208" t="s">
        <v>1057</v>
      </c>
      <c r="AO773" s="208" t="s">
        <v>1054</v>
      </c>
    </row>
    <row r="774" spans="1:41" x14ac:dyDescent="0.3">
      <c r="D774" s="31" t="s">
        <v>433</v>
      </c>
      <c r="E774" s="133" t="s">
        <v>441</v>
      </c>
      <c r="F774" s="139"/>
      <c r="G774" s="127" t="str">
        <f>'Data base'!K62</f>
        <v>LC</v>
      </c>
      <c r="H774" s="127" t="s">
        <v>442</v>
      </c>
      <c r="I774" s="127" t="s">
        <v>443</v>
      </c>
      <c r="J774" s="127" t="s">
        <v>444</v>
      </c>
      <c r="K774" s="138" t="s">
        <v>445</v>
      </c>
      <c r="L774" s="30"/>
      <c r="M774" s="172" t="str">
        <f>'Data base'!T62</f>
        <v>LC</v>
      </c>
      <c r="N774" s="127" t="s">
        <v>442</v>
      </c>
      <c r="O774" s="127" t="s">
        <v>443</v>
      </c>
      <c r="P774" s="127" t="s">
        <v>444</v>
      </c>
      <c r="Q774" s="171" t="s">
        <v>445</v>
      </c>
      <c r="R774" s="30"/>
      <c r="S774" s="127" t="str">
        <f>'Data base'!AC62</f>
        <v>-</v>
      </c>
      <c r="T774" s="127" t="s">
        <v>442</v>
      </c>
      <c r="U774" s="127" t="s">
        <v>443</v>
      </c>
      <c r="V774" s="127" t="s">
        <v>444</v>
      </c>
      <c r="W774" s="138" t="s">
        <v>445</v>
      </c>
      <c r="X774" s="30"/>
      <c r="Y774" s="97" t="str">
        <f>'Data base'!AL62</f>
        <v>-</v>
      </c>
      <c r="Z774" s="167" t="s">
        <v>442</v>
      </c>
      <c r="AA774" s="167" t="s">
        <v>443</v>
      </c>
      <c r="AB774" s="167" t="s">
        <v>444</v>
      </c>
      <c r="AC774" s="171" t="s">
        <v>445</v>
      </c>
      <c r="AD774" s="30"/>
      <c r="AE774" s="208" t="str">
        <f>'Data base'!AU62</f>
        <v>-</v>
      </c>
      <c r="AF774" s="167" t="s">
        <v>442</v>
      </c>
      <c r="AG774" s="167" t="s">
        <v>443</v>
      </c>
      <c r="AH774" s="167" t="s">
        <v>444</v>
      </c>
      <c r="AI774" s="171" t="s">
        <v>445</v>
      </c>
      <c r="AJ774" s="30"/>
      <c r="AK774" s="208" t="str">
        <f>'Data base'!BD62</f>
        <v>VU</v>
      </c>
      <c r="AL774" s="167" t="s">
        <v>442</v>
      </c>
      <c r="AM774" s="171" t="s">
        <v>443</v>
      </c>
      <c r="AN774" s="167" t="s">
        <v>444</v>
      </c>
      <c r="AO774" s="167" t="s">
        <v>445</v>
      </c>
    </row>
    <row r="775" spans="1:41" x14ac:dyDescent="0.3">
      <c r="D775" s="264" t="s">
        <v>434</v>
      </c>
      <c r="E775" s="30" t="s">
        <v>384</v>
      </c>
      <c r="F775" s="139"/>
      <c r="G775" s="40" t="str">
        <f>'Data base'!P62</f>
        <v>- (33 - 50)</v>
      </c>
      <c r="H775" s="138" t="s">
        <v>389</v>
      </c>
      <c r="I775" s="127" t="s">
        <v>404</v>
      </c>
      <c r="J775" s="127" t="s">
        <v>287</v>
      </c>
      <c r="K775" s="127" t="s">
        <v>318</v>
      </c>
      <c r="L775" s="30"/>
      <c r="M775" s="218">
        <f>'Data base'!Y62</f>
        <v>0</v>
      </c>
      <c r="N775" s="127" t="s">
        <v>389</v>
      </c>
      <c r="O775" s="127" t="s">
        <v>404</v>
      </c>
      <c r="P775" s="171" t="s">
        <v>287</v>
      </c>
      <c r="Q775" s="127" t="s">
        <v>318</v>
      </c>
      <c r="R775" s="30"/>
      <c r="S775" s="127" t="str">
        <f>'Data base'!AH62</f>
        <v xml:space="preserve"> - (27 - 44)</v>
      </c>
      <c r="T775" s="171" t="s">
        <v>389</v>
      </c>
      <c r="U775" s="127" t="s">
        <v>404</v>
      </c>
      <c r="V775" s="127" t="s">
        <v>287</v>
      </c>
      <c r="W775" s="127" t="s">
        <v>318</v>
      </c>
      <c r="X775" s="30"/>
      <c r="Y775" s="99" t="str">
        <f>'Data base'!AQ62</f>
        <v xml:space="preserve"> - (33 - 75)</v>
      </c>
      <c r="Z775" s="167" t="s">
        <v>389</v>
      </c>
      <c r="AA775" s="171" t="s">
        <v>404</v>
      </c>
      <c r="AB775" s="167" t="s">
        <v>287</v>
      </c>
      <c r="AC775" s="167" t="s">
        <v>318</v>
      </c>
      <c r="AD775" s="30"/>
      <c r="AE775" s="208">
        <f>'Data base'!AZ62</f>
        <v>0</v>
      </c>
      <c r="AF775" s="167" t="s">
        <v>389</v>
      </c>
      <c r="AG775" s="167" t="s">
        <v>404</v>
      </c>
      <c r="AH775" s="171" t="s">
        <v>287</v>
      </c>
      <c r="AI775" s="167" t="s">
        <v>318</v>
      </c>
      <c r="AJ775" s="30"/>
      <c r="AK775" s="99" t="str">
        <f>'Data base'!BJ62</f>
        <v xml:space="preserve"> - (44 - 58)</v>
      </c>
      <c r="AL775" s="171" t="s">
        <v>389</v>
      </c>
      <c r="AM775" s="167" t="s">
        <v>404</v>
      </c>
      <c r="AN775" s="167" t="s">
        <v>287</v>
      </c>
      <c r="AO775" s="167" t="s">
        <v>318</v>
      </c>
    </row>
    <row r="776" spans="1:41" x14ac:dyDescent="0.3">
      <c r="D776" s="264"/>
      <c r="E776" s="30" t="s">
        <v>383</v>
      </c>
      <c r="F776" s="139"/>
      <c r="G776" s="40" t="str">
        <f>'Data base'!O62</f>
        <v>- (33 - 50)</v>
      </c>
      <c r="H776" s="134"/>
      <c r="I776" s="138" t="s">
        <v>389</v>
      </c>
      <c r="J776" s="127" t="s">
        <v>287</v>
      </c>
      <c r="K776" s="127" t="s">
        <v>318</v>
      </c>
      <c r="L776" s="30"/>
      <c r="M776" s="218" t="str">
        <f>'Data base'!X62</f>
        <v>- (20 - 50)</v>
      </c>
      <c r="N776" s="134"/>
      <c r="O776" s="171" t="s">
        <v>389</v>
      </c>
      <c r="P776" s="127" t="s">
        <v>287</v>
      </c>
      <c r="Q776" s="127" t="s">
        <v>318</v>
      </c>
      <c r="R776" s="30"/>
      <c r="S776" s="127" t="str">
        <f>'Data base'!AG62</f>
        <v>- (24 - 44)</v>
      </c>
      <c r="T776" s="134"/>
      <c r="U776" s="171" t="s">
        <v>389</v>
      </c>
      <c r="V776" s="127" t="s">
        <v>287</v>
      </c>
      <c r="W776" s="127" t="s">
        <v>318</v>
      </c>
      <c r="X776" s="30"/>
      <c r="Y776" s="99">
        <f>'Data base'!AP62</f>
        <v>0</v>
      </c>
      <c r="Z776" s="169"/>
      <c r="AA776" s="167" t="s">
        <v>389</v>
      </c>
      <c r="AB776" s="171" t="s">
        <v>287</v>
      </c>
      <c r="AC776" s="167" t="s">
        <v>318</v>
      </c>
      <c r="AD776" s="30"/>
      <c r="AE776" s="208">
        <f>'Data base'!AY62</f>
        <v>0</v>
      </c>
      <c r="AF776" s="169"/>
      <c r="AG776" s="167" t="s">
        <v>389</v>
      </c>
      <c r="AH776" s="171" t="s">
        <v>287</v>
      </c>
      <c r="AI776" s="167" t="s">
        <v>318</v>
      </c>
      <c r="AJ776" s="30"/>
      <c r="AK776" s="99" t="str">
        <f>'Data base'!BI62</f>
        <v xml:space="preserve"> - (30 - 40)</v>
      </c>
      <c r="AL776" s="169"/>
      <c r="AM776" s="171" t="s">
        <v>389</v>
      </c>
      <c r="AN776" s="167" t="s">
        <v>287</v>
      </c>
      <c r="AO776" s="167" t="s">
        <v>318</v>
      </c>
    </row>
    <row r="777" spans="1:41" x14ac:dyDescent="0.3">
      <c r="D777" s="30" t="s">
        <v>436</v>
      </c>
      <c r="E777" s="30"/>
      <c r="F777" s="139"/>
      <c r="G777" s="96">
        <f>'Data base'!N62</f>
        <v>1.3793103448275861E-3</v>
      </c>
      <c r="H777" s="127" t="s">
        <v>448</v>
      </c>
      <c r="I777" s="127" t="s">
        <v>449</v>
      </c>
      <c r="J777" s="127" t="s">
        <v>450</v>
      </c>
      <c r="K777" s="138" t="s">
        <v>493</v>
      </c>
      <c r="L777" s="30"/>
      <c r="M777" s="216">
        <f>'Data base'!W62</f>
        <v>1.3333333333333334E-4</v>
      </c>
      <c r="N777" s="127" t="s">
        <v>448</v>
      </c>
      <c r="O777" s="127" t="s">
        <v>449</v>
      </c>
      <c r="P777" s="127" t="s">
        <v>450</v>
      </c>
      <c r="Q777" s="171" t="s">
        <v>493</v>
      </c>
      <c r="R777" s="30"/>
      <c r="S777" s="100">
        <f>'Data base'!AF62</f>
        <v>3.8961038961038961E-4</v>
      </c>
      <c r="T777" s="127" t="s">
        <v>448</v>
      </c>
      <c r="U777" s="127" t="s">
        <v>449</v>
      </c>
      <c r="V777" s="127" t="s">
        <v>450</v>
      </c>
      <c r="W777" s="171" t="s">
        <v>493</v>
      </c>
      <c r="X777" s="30"/>
      <c r="Y777" s="100">
        <f>'Data base'!AO62</f>
        <v>1.0844026748599314E-4</v>
      </c>
      <c r="Z777" s="167" t="s">
        <v>448</v>
      </c>
      <c r="AA777" s="167" t="s">
        <v>449</v>
      </c>
      <c r="AB777" s="167" t="s">
        <v>450</v>
      </c>
      <c r="AC777" s="171" t="s">
        <v>493</v>
      </c>
      <c r="AD777" s="30"/>
      <c r="AE777" s="178">
        <f>'Data base'!AX62</f>
        <v>2.4000000000000001E-4</v>
      </c>
      <c r="AF777" s="167" t="s">
        <v>448</v>
      </c>
      <c r="AG777" s="167" t="s">
        <v>449</v>
      </c>
      <c r="AH777" s="167" t="s">
        <v>450</v>
      </c>
      <c r="AI777" s="171" t="s">
        <v>493</v>
      </c>
      <c r="AJ777" s="30"/>
      <c r="AK777" s="178">
        <f>'Data base'!BH62</f>
        <v>2.2136137244050912E-4</v>
      </c>
      <c r="AL777" s="167" t="s">
        <v>448</v>
      </c>
      <c r="AM777" s="167" t="s">
        <v>449</v>
      </c>
      <c r="AN777" s="167" t="s">
        <v>450</v>
      </c>
      <c r="AO777" s="171" t="s">
        <v>493</v>
      </c>
    </row>
    <row r="778" spans="1:41" x14ac:dyDescent="0.3">
      <c r="D778" s="30" t="s">
        <v>437</v>
      </c>
      <c r="E778" s="30"/>
      <c r="F778" s="140" t="str">
        <f>'Data base'!E62</f>
        <v>&lt;3.3</v>
      </c>
      <c r="G778" s="127" t="str">
        <f>$F778</f>
        <v>&lt;3.3</v>
      </c>
      <c r="H778" s="127" t="s">
        <v>451</v>
      </c>
      <c r="I778" s="127" t="s">
        <v>452</v>
      </c>
      <c r="J778" s="135" t="s">
        <v>453</v>
      </c>
      <c r="K778" s="138" t="s">
        <v>370</v>
      </c>
      <c r="L778" s="30"/>
      <c r="M778" s="172" t="str">
        <f>$F778</f>
        <v>&lt;3.3</v>
      </c>
      <c r="N778" s="127" t="s">
        <v>451</v>
      </c>
      <c r="O778" s="127" t="s">
        <v>452</v>
      </c>
      <c r="P778" s="135" t="s">
        <v>453</v>
      </c>
      <c r="Q778" s="171" t="s">
        <v>370</v>
      </c>
      <c r="R778" s="30"/>
      <c r="S778" s="127" t="str">
        <f>$F778</f>
        <v>&lt;3.3</v>
      </c>
      <c r="T778" s="127" t="s">
        <v>451</v>
      </c>
      <c r="U778" s="127" t="s">
        <v>452</v>
      </c>
      <c r="V778" s="135" t="s">
        <v>453</v>
      </c>
      <c r="W778" s="138" t="s">
        <v>370</v>
      </c>
      <c r="X778" s="30"/>
      <c r="Y778" s="208" t="str">
        <f>$F778</f>
        <v>&lt;3.3</v>
      </c>
      <c r="Z778" s="167" t="s">
        <v>451</v>
      </c>
      <c r="AA778" s="167" t="s">
        <v>452</v>
      </c>
      <c r="AB778" s="170" t="s">
        <v>453</v>
      </c>
      <c r="AC778" s="171" t="s">
        <v>370</v>
      </c>
      <c r="AD778" s="30"/>
      <c r="AE778" s="208" t="str">
        <f>$F778</f>
        <v>&lt;3.3</v>
      </c>
      <c r="AF778" s="167" t="s">
        <v>451</v>
      </c>
      <c r="AG778" s="167" t="s">
        <v>452</v>
      </c>
      <c r="AH778" s="170" t="s">
        <v>453</v>
      </c>
      <c r="AI778" s="171" t="s">
        <v>370</v>
      </c>
      <c r="AJ778" s="30"/>
      <c r="AK778" s="208" t="str">
        <f>$F778</f>
        <v>&lt;3.3</v>
      </c>
      <c r="AL778" s="167" t="s">
        <v>451</v>
      </c>
      <c r="AM778" s="167" t="s">
        <v>452</v>
      </c>
      <c r="AN778" s="170" t="s">
        <v>453</v>
      </c>
      <c r="AO778" s="171" t="s">
        <v>370</v>
      </c>
    </row>
    <row r="779" spans="1:41" x14ac:dyDescent="0.3">
      <c r="D779" s="30" t="s">
        <v>561</v>
      </c>
      <c r="E779" s="30"/>
      <c r="F779" s="139"/>
      <c r="G779" s="299">
        <f>'Data base'!L62</f>
        <v>29000</v>
      </c>
      <c r="H779" s="299"/>
      <c r="I779" s="299"/>
      <c r="J779" s="365"/>
      <c r="K779" s="299"/>
      <c r="L779" s="300"/>
      <c r="M779" s="299">
        <f>'Data base'!U62</f>
        <v>300000</v>
      </c>
      <c r="N779" s="299"/>
      <c r="O779" s="299"/>
      <c r="P779" s="365"/>
      <c r="Q779" s="299"/>
      <c r="R779" s="300"/>
      <c r="S779" s="299">
        <f>'Data base'!AD62</f>
        <v>770000</v>
      </c>
      <c r="T779" s="299"/>
      <c r="U779" s="299"/>
      <c r="V779" s="365"/>
      <c r="W779" s="299"/>
      <c r="X779" s="300"/>
      <c r="Y779" s="299">
        <f>'Data base'!AM62</f>
        <v>218500</v>
      </c>
      <c r="Z779" s="300"/>
      <c r="AA779" s="300"/>
      <c r="AB779" s="300"/>
      <c r="AC779" s="300"/>
      <c r="AD779" s="300"/>
      <c r="AE779" s="299">
        <f>'Data base'!AV62</f>
        <v>250000</v>
      </c>
      <c r="AF779" s="300"/>
      <c r="AG779" s="300"/>
      <c r="AH779" s="300"/>
      <c r="AI779" s="300"/>
      <c r="AJ779" s="300"/>
      <c r="AK779" s="299">
        <f>'Data base'!BF62</f>
        <v>1807000</v>
      </c>
      <c r="AL779" s="300"/>
      <c r="AM779" s="300"/>
      <c r="AN779" s="300"/>
      <c r="AO779" s="300"/>
    </row>
    <row r="780" spans="1:41" x14ac:dyDescent="0.3">
      <c r="D780" s="30" t="s">
        <v>1039</v>
      </c>
      <c r="E780" s="30"/>
      <c r="F780" s="139"/>
      <c r="G780" s="125" t="str">
        <f>Protection!E62</f>
        <v>none - except deliberate destruction of, or damage to, their nests and eggs or removal of their nests</v>
      </c>
      <c r="H780" s="30"/>
      <c r="I780" s="30"/>
      <c r="J780" s="30"/>
      <c r="K780" s="30"/>
      <c r="L780" s="30"/>
      <c r="M780" s="172">
        <f>Protection!F62</f>
        <v>0</v>
      </c>
      <c r="N780" s="30"/>
      <c r="O780" s="30"/>
      <c r="P780" s="30"/>
      <c r="Q780" s="30"/>
      <c r="R780" s="30"/>
      <c r="S780" s="225">
        <f>Protection!G62</f>
        <v>0</v>
      </c>
      <c r="T780" s="30"/>
      <c r="U780" s="30"/>
      <c r="V780" s="30"/>
      <c r="W780" s="30"/>
      <c r="X780" s="30"/>
      <c r="Y780" s="208">
        <f>Protection!H62</f>
        <v>0</v>
      </c>
      <c r="Z780" s="30"/>
      <c r="AA780" s="30"/>
      <c r="AB780" s="30"/>
      <c r="AC780" s="30"/>
      <c r="AD780" s="30"/>
      <c r="AE780" s="208">
        <f>Protection!I62</f>
        <v>0</v>
      </c>
      <c r="AF780" s="30"/>
      <c r="AG780" s="30"/>
      <c r="AH780" s="30"/>
      <c r="AI780" s="30"/>
      <c r="AJ780" s="30"/>
      <c r="AK780" s="208">
        <f>Protection!J62</f>
        <v>0</v>
      </c>
      <c r="AL780" s="30"/>
      <c r="AM780" s="30"/>
      <c r="AN780" s="30"/>
      <c r="AO780" s="30"/>
    </row>
    <row r="781" spans="1:41" x14ac:dyDescent="0.3">
      <c r="D781" s="30" t="s">
        <v>1038</v>
      </c>
      <c r="E781" s="30"/>
      <c r="F781" s="139"/>
      <c r="G781" s="125" t="str">
        <f>Protection!K62</f>
        <v>none</v>
      </c>
      <c r="H781" s="30"/>
      <c r="I781" s="30"/>
      <c r="J781" s="30"/>
      <c r="K781" s="30"/>
      <c r="L781" s="30"/>
      <c r="M781" s="172">
        <f>Protection!L62</f>
        <v>0</v>
      </c>
      <c r="N781" s="30"/>
      <c r="O781" s="30"/>
      <c r="P781" s="30"/>
      <c r="Q781" s="30"/>
      <c r="R781" s="30"/>
      <c r="S781" s="30" t="str">
        <f>Protection!M62</f>
        <v>none</v>
      </c>
      <c r="T781" s="30"/>
      <c r="U781" s="30"/>
      <c r="V781" s="30"/>
      <c r="W781" s="30"/>
      <c r="X781" s="30"/>
      <c r="Y781" s="208">
        <f>Protection!N62</f>
        <v>0</v>
      </c>
      <c r="Z781" s="30"/>
      <c r="AA781" s="30"/>
      <c r="AB781" s="30"/>
      <c r="AC781" s="30"/>
      <c r="AD781" s="30"/>
      <c r="AE781" s="208">
        <f>Protection!O62</f>
        <v>0</v>
      </c>
      <c r="AF781" s="30"/>
      <c r="AG781" s="30"/>
      <c r="AH781" s="30"/>
      <c r="AI781" s="30"/>
      <c r="AJ781" s="30"/>
      <c r="AK781" s="225" t="str">
        <f>Protection!P62</f>
        <v>-</v>
      </c>
      <c r="AL781" s="30"/>
      <c r="AM781" s="30"/>
      <c r="AN781" s="30"/>
      <c r="AO781" s="30"/>
    </row>
    <row r="783" spans="1:41" x14ac:dyDescent="0.3">
      <c r="A783" s="194">
        <v>63</v>
      </c>
      <c r="B783" s="39" t="str">
        <f>'Data base'!C63</f>
        <v>Regulus ignicapillus</v>
      </c>
      <c r="C783" s="29" t="str">
        <f>'Data base'!D63</f>
        <v>Eurasian Firecrest</v>
      </c>
      <c r="D783" s="65" t="s">
        <v>438</v>
      </c>
      <c r="E783" s="65"/>
      <c r="F783" s="131"/>
      <c r="H783" s="131" t="s">
        <v>439</v>
      </c>
      <c r="I783" s="131" t="s">
        <v>381</v>
      </c>
      <c r="J783" s="131" t="s">
        <v>861</v>
      </c>
      <c r="K783" s="131" t="s">
        <v>860</v>
      </c>
      <c r="L783" s="30"/>
      <c r="M783" s="171" t="s">
        <v>456</v>
      </c>
      <c r="N783" s="131" t="s">
        <v>439</v>
      </c>
      <c r="O783" s="131" t="s">
        <v>381</v>
      </c>
      <c r="P783" s="131" t="s">
        <v>861</v>
      </c>
      <c r="Q783" s="131" t="s">
        <v>860</v>
      </c>
      <c r="R783" s="30"/>
      <c r="S783" s="137" t="s">
        <v>456</v>
      </c>
      <c r="T783" s="131" t="s">
        <v>439</v>
      </c>
      <c r="U783" s="131" t="s">
        <v>381</v>
      </c>
      <c r="V783" s="131" t="s">
        <v>861</v>
      </c>
      <c r="W783" s="131" t="s">
        <v>860</v>
      </c>
      <c r="X783" s="30"/>
      <c r="Y783" s="30"/>
      <c r="Z783" s="131" t="s">
        <v>439</v>
      </c>
      <c r="AA783" s="131" t="s">
        <v>381</v>
      </c>
      <c r="AB783" s="131" t="s">
        <v>861</v>
      </c>
      <c r="AC783" s="131" t="s">
        <v>860</v>
      </c>
      <c r="AD783" s="30"/>
      <c r="AE783" s="30"/>
      <c r="AF783" s="131" t="s">
        <v>439</v>
      </c>
      <c r="AG783" s="131" t="s">
        <v>381</v>
      </c>
      <c r="AH783" s="131" t="s">
        <v>861</v>
      </c>
      <c r="AI783" s="131" t="s">
        <v>860</v>
      </c>
      <c r="AJ783" s="30"/>
      <c r="AK783" s="30"/>
      <c r="AL783" s="131" t="s">
        <v>439</v>
      </c>
      <c r="AM783" s="131" t="s">
        <v>381</v>
      </c>
      <c r="AN783" s="131" t="s">
        <v>861</v>
      </c>
      <c r="AO783" s="131" t="s">
        <v>860</v>
      </c>
    </row>
    <row r="784" spans="1:41" x14ac:dyDescent="0.3">
      <c r="D784" s="130" t="s">
        <v>432</v>
      </c>
      <c r="E784" s="130"/>
      <c r="F784" s="141">
        <f>'Data base'!G63</f>
        <v>0</v>
      </c>
      <c r="G784" s="127">
        <f>$F784</f>
        <v>0</v>
      </c>
      <c r="H784" s="132">
        <v>1</v>
      </c>
      <c r="I784" s="132">
        <v>2</v>
      </c>
      <c r="J784" s="132">
        <v>3</v>
      </c>
      <c r="K784" s="142" t="s">
        <v>440</v>
      </c>
      <c r="L784" s="30"/>
      <c r="M784" s="140">
        <f>$F784</f>
        <v>0</v>
      </c>
      <c r="N784" s="132">
        <v>1</v>
      </c>
      <c r="O784" s="132">
        <v>2</v>
      </c>
      <c r="P784" s="132">
        <v>3</v>
      </c>
      <c r="Q784" s="173" t="s">
        <v>440</v>
      </c>
      <c r="R784" s="30"/>
      <c r="S784" s="127">
        <f>$F784</f>
        <v>0</v>
      </c>
      <c r="T784" s="132">
        <v>1</v>
      </c>
      <c r="U784" s="132">
        <v>2</v>
      </c>
      <c r="V784" s="132">
        <v>3</v>
      </c>
      <c r="W784" s="142" t="s">
        <v>440</v>
      </c>
      <c r="X784" s="30"/>
      <c r="Y784" s="172">
        <f>$F784</f>
        <v>0</v>
      </c>
      <c r="Z784" s="168">
        <v>1</v>
      </c>
      <c r="AA784" s="168">
        <v>2</v>
      </c>
      <c r="AB784" s="168">
        <v>3</v>
      </c>
      <c r="AC784" s="173" t="s">
        <v>440</v>
      </c>
      <c r="AD784" s="30"/>
      <c r="AE784" s="172">
        <f>$F784</f>
        <v>0</v>
      </c>
      <c r="AF784" s="168">
        <v>1</v>
      </c>
      <c r="AG784" s="168">
        <v>2</v>
      </c>
      <c r="AH784" s="168">
        <v>3</v>
      </c>
      <c r="AI784" s="173" t="s">
        <v>440</v>
      </c>
      <c r="AJ784" s="30"/>
      <c r="AK784" s="172">
        <f>$F784</f>
        <v>0</v>
      </c>
      <c r="AL784" s="168">
        <v>1</v>
      </c>
      <c r="AM784" s="168">
        <v>2</v>
      </c>
      <c r="AN784" s="168">
        <v>3</v>
      </c>
      <c r="AO784" s="173" t="s">
        <v>440</v>
      </c>
    </row>
    <row r="785" spans="1:41" x14ac:dyDescent="0.3">
      <c r="D785" s="31" t="s">
        <v>435</v>
      </c>
      <c r="E785" s="30"/>
      <c r="F785" s="140">
        <f>'Data base'!J63</f>
        <v>0</v>
      </c>
      <c r="G785" s="127">
        <f>$F785</f>
        <v>0</v>
      </c>
      <c r="H785" s="127" t="s">
        <v>389</v>
      </c>
      <c r="I785" s="127" t="s">
        <v>404</v>
      </c>
      <c r="J785" s="127" t="s">
        <v>446</v>
      </c>
      <c r="K785" s="138" t="s">
        <v>447</v>
      </c>
      <c r="L785" s="30"/>
      <c r="M785" s="140">
        <f>$F785</f>
        <v>0</v>
      </c>
      <c r="N785" s="127" t="s">
        <v>389</v>
      </c>
      <c r="O785" s="127" t="s">
        <v>404</v>
      </c>
      <c r="P785" s="127" t="s">
        <v>446</v>
      </c>
      <c r="Q785" s="171" t="s">
        <v>447</v>
      </c>
      <c r="R785" s="30"/>
      <c r="S785" s="127">
        <f>$F785</f>
        <v>0</v>
      </c>
      <c r="T785" s="127" t="s">
        <v>389</v>
      </c>
      <c r="U785" s="127" t="s">
        <v>404</v>
      </c>
      <c r="V785" s="127" t="s">
        <v>446</v>
      </c>
      <c r="W785" s="138" t="s">
        <v>447</v>
      </c>
      <c r="X785" s="30"/>
      <c r="Y785" s="172">
        <f>$F785</f>
        <v>0</v>
      </c>
      <c r="Z785" s="167" t="s">
        <v>389</v>
      </c>
      <c r="AA785" s="167" t="s">
        <v>404</v>
      </c>
      <c r="AB785" s="167" t="s">
        <v>446</v>
      </c>
      <c r="AC785" s="171" t="s">
        <v>447</v>
      </c>
      <c r="AD785" s="30"/>
      <c r="AE785" s="172">
        <f>$F785</f>
        <v>0</v>
      </c>
      <c r="AF785" s="167" t="s">
        <v>389</v>
      </c>
      <c r="AG785" s="167" t="s">
        <v>404</v>
      </c>
      <c r="AH785" s="167" t="s">
        <v>446</v>
      </c>
      <c r="AI785" s="171" t="s">
        <v>447</v>
      </c>
      <c r="AJ785" s="30"/>
      <c r="AK785" s="172">
        <f>$F785</f>
        <v>0</v>
      </c>
      <c r="AL785" s="167" t="s">
        <v>389</v>
      </c>
      <c r="AM785" s="167" t="s">
        <v>404</v>
      </c>
      <c r="AN785" s="167" t="s">
        <v>446</v>
      </c>
      <c r="AO785" s="171" t="s">
        <v>447</v>
      </c>
    </row>
    <row r="786" spans="1:41" s="194" customFormat="1" x14ac:dyDescent="0.3">
      <c r="B786" s="3"/>
      <c r="D786" s="31" t="s">
        <v>601</v>
      </c>
      <c r="F786" s="139"/>
      <c r="G786" s="97">
        <f>'Data base'!S63</f>
        <v>0</v>
      </c>
      <c r="H786" s="208" t="s">
        <v>640</v>
      </c>
      <c r="I786" s="208" t="s">
        <v>1058</v>
      </c>
      <c r="J786" s="208" t="s">
        <v>1057</v>
      </c>
      <c r="K786" s="171" t="s">
        <v>1054</v>
      </c>
      <c r="M786" s="98">
        <f>'Data base'!AB63</f>
        <v>0</v>
      </c>
      <c r="N786" s="208" t="s">
        <v>640</v>
      </c>
      <c r="O786" s="208" t="s">
        <v>1058</v>
      </c>
      <c r="P786" s="208" t="s">
        <v>1057</v>
      </c>
      <c r="Q786" s="208" t="s">
        <v>1054</v>
      </c>
      <c r="S786" s="97">
        <f>'Data base'!AK63</f>
        <v>0</v>
      </c>
      <c r="T786" s="208" t="s">
        <v>640</v>
      </c>
      <c r="U786" s="208" t="s">
        <v>1058</v>
      </c>
      <c r="V786" s="208" t="s">
        <v>1057</v>
      </c>
      <c r="W786" s="208" t="s">
        <v>1054</v>
      </c>
      <c r="Y786" s="97">
        <f>'Data base'!AT63</f>
        <v>6.8432891049559537E-4</v>
      </c>
      <c r="Z786" s="208" t="s">
        <v>640</v>
      </c>
      <c r="AA786" s="208" t="s">
        <v>1058</v>
      </c>
      <c r="AB786" s="208" t="s">
        <v>1057</v>
      </c>
      <c r="AC786" s="171" t="s">
        <v>1054</v>
      </c>
      <c r="AE786" s="97">
        <f>'Data base'!BC63</f>
        <v>6.768777947932619E-4</v>
      </c>
      <c r="AF786" s="208" t="s">
        <v>640</v>
      </c>
      <c r="AG786" s="208" t="s">
        <v>1058</v>
      </c>
      <c r="AH786" s="208" t="s">
        <v>1057</v>
      </c>
      <c r="AI786" s="171" t="s">
        <v>1054</v>
      </c>
      <c r="AK786" s="97">
        <f>'Data base'!BM63</f>
        <v>9.8158140774381249E-4</v>
      </c>
      <c r="AL786" s="208" t="s">
        <v>640</v>
      </c>
      <c r="AM786" s="208" t="s">
        <v>1058</v>
      </c>
      <c r="AN786" s="208" t="s">
        <v>1057</v>
      </c>
      <c r="AO786" s="171" t="s">
        <v>1054</v>
      </c>
    </row>
    <row r="787" spans="1:41" x14ac:dyDescent="0.3">
      <c r="D787" s="31" t="s">
        <v>433</v>
      </c>
      <c r="E787" s="133" t="s">
        <v>441</v>
      </c>
      <c r="F787" s="139"/>
      <c r="G787" s="127" t="str">
        <f>'Data base'!K63</f>
        <v>NT</v>
      </c>
      <c r="H787" s="127" t="s">
        <v>442</v>
      </c>
      <c r="I787" s="127" t="s">
        <v>443</v>
      </c>
      <c r="J787" s="138" t="s">
        <v>444</v>
      </c>
      <c r="K787" s="127" t="s">
        <v>445</v>
      </c>
      <c r="L787" s="30"/>
      <c r="M787" s="172" t="str">
        <f>'Data base'!T63</f>
        <v>(NA)</v>
      </c>
      <c r="N787" s="127" t="s">
        <v>442</v>
      </c>
      <c r="O787" s="127" t="s">
        <v>443</v>
      </c>
      <c r="P787" s="127" t="s">
        <v>444</v>
      </c>
      <c r="Q787" s="127" t="s">
        <v>445</v>
      </c>
      <c r="R787" s="30"/>
      <c r="S787" s="127" t="str">
        <f>'Data base'!AC63</f>
        <v>-</v>
      </c>
      <c r="T787" s="127" t="s">
        <v>442</v>
      </c>
      <c r="U787" s="127" t="s">
        <v>443</v>
      </c>
      <c r="V787" s="127" t="s">
        <v>444</v>
      </c>
      <c r="W787" s="138" t="s">
        <v>445</v>
      </c>
      <c r="X787" s="30"/>
      <c r="Y787" s="97" t="str">
        <f>'Data base'!AL63</f>
        <v>-</v>
      </c>
      <c r="Z787" s="167" t="s">
        <v>442</v>
      </c>
      <c r="AA787" s="167" t="s">
        <v>443</v>
      </c>
      <c r="AB787" s="167" t="s">
        <v>444</v>
      </c>
      <c r="AC787" s="171" t="s">
        <v>445</v>
      </c>
      <c r="AD787" s="30"/>
      <c r="AE787" s="208" t="str">
        <f>'Data base'!AU63</f>
        <v>-</v>
      </c>
      <c r="AF787" s="167" t="s">
        <v>442</v>
      </c>
      <c r="AG787" s="167" t="s">
        <v>443</v>
      </c>
      <c r="AH787" s="167" t="s">
        <v>444</v>
      </c>
      <c r="AI787" s="171" t="s">
        <v>445</v>
      </c>
      <c r="AJ787" s="30"/>
      <c r="AK787" s="208" t="str">
        <f>'Data base'!BD63</f>
        <v>VU</v>
      </c>
      <c r="AL787" s="167" t="s">
        <v>442</v>
      </c>
      <c r="AM787" s="171" t="s">
        <v>443</v>
      </c>
      <c r="AN787" s="167" t="s">
        <v>444</v>
      </c>
      <c r="AO787" s="167" t="s">
        <v>445</v>
      </c>
    </row>
    <row r="788" spans="1:41" x14ac:dyDescent="0.3">
      <c r="D788" s="264" t="s">
        <v>434</v>
      </c>
      <c r="E788" s="30" t="s">
        <v>384</v>
      </c>
      <c r="F788" s="139"/>
      <c r="G788" s="97" t="str">
        <f>'Data base'!P63</f>
        <v>-</v>
      </c>
      <c r="H788" s="127" t="s">
        <v>389</v>
      </c>
      <c r="I788" s="127" t="s">
        <v>404</v>
      </c>
      <c r="J788" s="127" t="s">
        <v>287</v>
      </c>
      <c r="K788" s="127" t="s">
        <v>318</v>
      </c>
      <c r="L788" s="30"/>
      <c r="M788" s="218">
        <f>'Data base'!Y63</f>
        <v>0</v>
      </c>
      <c r="N788" s="127" t="s">
        <v>389</v>
      </c>
      <c r="O788" s="127" t="s">
        <v>404</v>
      </c>
      <c r="P788" s="127" t="s">
        <v>287</v>
      </c>
      <c r="Q788" s="127" t="s">
        <v>318</v>
      </c>
      <c r="R788" s="30"/>
      <c r="S788" s="127">
        <f>'Data base'!AH63</f>
        <v>0</v>
      </c>
      <c r="T788" s="127" t="s">
        <v>389</v>
      </c>
      <c r="U788" s="127" t="s">
        <v>404</v>
      </c>
      <c r="V788" s="127" t="s">
        <v>287</v>
      </c>
      <c r="W788" s="127" t="s">
        <v>318</v>
      </c>
      <c r="X788" s="30"/>
      <c r="Y788" s="99" t="str">
        <f>'Data base'!AQ63</f>
        <v xml:space="preserve">x </v>
      </c>
      <c r="Z788" s="167" t="s">
        <v>389</v>
      </c>
      <c r="AA788" s="167" t="s">
        <v>404</v>
      </c>
      <c r="AB788" s="167" t="s">
        <v>287</v>
      </c>
      <c r="AC788" s="167" t="s">
        <v>318</v>
      </c>
      <c r="AD788" s="30"/>
      <c r="AE788" s="208" t="str">
        <f>'Data base'!AZ63</f>
        <v xml:space="preserve">x </v>
      </c>
      <c r="AF788" s="167" t="s">
        <v>389</v>
      </c>
      <c r="AG788" s="167" t="s">
        <v>404</v>
      </c>
      <c r="AH788" s="167" t="s">
        <v>287</v>
      </c>
      <c r="AI788" s="167" t="s">
        <v>318</v>
      </c>
      <c r="AJ788" s="30"/>
      <c r="AK788" s="221" t="str">
        <f>'Data base'!BJ63</f>
        <v xml:space="preserve"> + (2,000 - 10,000)</v>
      </c>
      <c r="AL788" s="167" t="s">
        <v>389</v>
      </c>
      <c r="AM788" s="167" t="s">
        <v>404</v>
      </c>
      <c r="AN788" s="167" t="s">
        <v>287</v>
      </c>
      <c r="AO788" s="171" t="s">
        <v>318</v>
      </c>
    </row>
    <row r="789" spans="1:41" x14ac:dyDescent="0.3">
      <c r="D789" s="264"/>
      <c r="E789" s="30" t="s">
        <v>383</v>
      </c>
      <c r="F789" s="139"/>
      <c r="G789" s="97" t="str">
        <f>'Data base'!O63</f>
        <v>-</v>
      </c>
      <c r="H789" s="134"/>
      <c r="I789" s="127" t="s">
        <v>389</v>
      </c>
      <c r="J789" s="127" t="s">
        <v>287</v>
      </c>
      <c r="K789" s="127" t="s">
        <v>318</v>
      </c>
      <c r="L789" s="30"/>
      <c r="M789" s="218">
        <f>'Data base'!X63</f>
        <v>0</v>
      </c>
      <c r="N789" s="134"/>
      <c r="O789" s="127" t="s">
        <v>389</v>
      </c>
      <c r="P789" s="127" t="s">
        <v>287</v>
      </c>
      <c r="Q789" s="127" t="s">
        <v>318</v>
      </c>
      <c r="R789" s="30"/>
      <c r="S789" s="127">
        <f>'Data base'!AG63</f>
        <v>0</v>
      </c>
      <c r="T789" s="134"/>
      <c r="U789" s="127" t="s">
        <v>389</v>
      </c>
      <c r="V789" s="127" t="s">
        <v>287</v>
      </c>
      <c r="W789" s="127" t="s">
        <v>318</v>
      </c>
      <c r="X789" s="30"/>
      <c r="Y789" s="99" t="str">
        <f>'Data base'!AP63</f>
        <v xml:space="preserve">x </v>
      </c>
      <c r="Z789" s="169"/>
      <c r="AA789" s="167" t="s">
        <v>389</v>
      </c>
      <c r="AB789" s="167" t="s">
        <v>287</v>
      </c>
      <c r="AC789" s="167" t="s">
        <v>318</v>
      </c>
      <c r="AD789" s="30"/>
      <c r="AE789" s="208" t="str">
        <f>'Data base'!AY63</f>
        <v xml:space="preserve">x </v>
      </c>
      <c r="AF789" s="169"/>
      <c r="AG789" s="167" t="s">
        <v>389</v>
      </c>
      <c r="AH789" s="167" t="s">
        <v>287</v>
      </c>
      <c r="AI789" s="167" t="s">
        <v>318</v>
      </c>
      <c r="AJ789" s="30"/>
      <c r="AK789" s="99">
        <f>'Data base'!BI63</f>
        <v>0</v>
      </c>
      <c r="AL789" s="169"/>
      <c r="AM789" s="167" t="s">
        <v>389</v>
      </c>
      <c r="AN789" s="171" t="s">
        <v>287</v>
      </c>
      <c r="AO789" s="167" t="s">
        <v>318</v>
      </c>
    </row>
    <row r="790" spans="1:41" x14ac:dyDescent="0.3">
      <c r="D790" s="30" t="s">
        <v>436</v>
      </c>
      <c r="E790" s="30"/>
      <c r="F790" s="139"/>
      <c r="G790" s="97">
        <f>'Data base'!N63</f>
        <v>1.6</v>
      </c>
      <c r="H790" s="171" t="s">
        <v>1040</v>
      </c>
      <c r="I790" s="127" t="s">
        <v>449</v>
      </c>
      <c r="J790" s="127" t="s">
        <v>450</v>
      </c>
      <c r="K790" s="127" t="s">
        <v>493</v>
      </c>
      <c r="L790" s="30"/>
      <c r="M790" s="216" t="e">
        <f>'Data base'!W63</f>
        <v>#DIV/0!</v>
      </c>
      <c r="N790" s="127" t="s">
        <v>448</v>
      </c>
      <c r="O790" s="127" t="s">
        <v>449</v>
      </c>
      <c r="P790" s="127" t="s">
        <v>450</v>
      </c>
      <c r="Q790" s="127" t="s">
        <v>493</v>
      </c>
      <c r="R790" s="30"/>
      <c r="S790" s="127" t="e">
        <f>'Data base'!AF63</f>
        <v>#DIV/0!</v>
      </c>
      <c r="T790" s="127" t="s">
        <v>448</v>
      </c>
      <c r="U790" s="127" t="s">
        <v>449</v>
      </c>
      <c r="V790" s="127" t="s">
        <v>450</v>
      </c>
      <c r="W790" s="127" t="s">
        <v>493</v>
      </c>
      <c r="X790" s="30"/>
      <c r="Y790" s="98">
        <f>'Data base'!AO63</f>
        <v>60</v>
      </c>
      <c r="Z790" s="171" t="s">
        <v>1040</v>
      </c>
      <c r="AA790" s="167" t="s">
        <v>449</v>
      </c>
      <c r="AB790" s="167" t="s">
        <v>450</v>
      </c>
      <c r="AC790" s="167" t="s">
        <v>493</v>
      </c>
      <c r="AD790" s="30"/>
      <c r="AE790" s="97">
        <f>'Data base'!AX63</f>
        <v>12</v>
      </c>
      <c r="AF790" s="171" t="s">
        <v>1040</v>
      </c>
      <c r="AG790" s="167" t="s">
        <v>449</v>
      </c>
      <c r="AH790" s="167" t="s">
        <v>450</v>
      </c>
      <c r="AI790" s="167" t="s">
        <v>493</v>
      </c>
      <c r="AJ790" s="30"/>
      <c r="AK790" s="97">
        <f>'Data base'!BH63</f>
        <v>6.666666666666667</v>
      </c>
      <c r="AL790" s="171" t="s">
        <v>1040</v>
      </c>
      <c r="AM790" s="167" t="s">
        <v>449</v>
      </c>
      <c r="AN790" s="167" t="s">
        <v>450</v>
      </c>
      <c r="AO790" s="167" t="s">
        <v>493</v>
      </c>
    </row>
    <row r="791" spans="1:41" x14ac:dyDescent="0.3">
      <c r="D791" s="30" t="s">
        <v>437</v>
      </c>
      <c r="E791" s="30"/>
      <c r="F791" s="140" t="str">
        <f>'Data base'!E63</f>
        <v>&lt;3.3</v>
      </c>
      <c r="G791" s="127" t="str">
        <f>$F791</f>
        <v>&lt;3.3</v>
      </c>
      <c r="H791" s="127" t="s">
        <v>451</v>
      </c>
      <c r="I791" s="127" t="s">
        <v>452</v>
      </c>
      <c r="J791" s="135" t="s">
        <v>453</v>
      </c>
      <c r="K791" s="138" t="s">
        <v>370</v>
      </c>
      <c r="L791" s="30"/>
      <c r="M791" s="172" t="str">
        <f>$F791</f>
        <v>&lt;3.3</v>
      </c>
      <c r="N791" s="127" t="s">
        <v>451</v>
      </c>
      <c r="O791" s="127" t="s">
        <v>452</v>
      </c>
      <c r="P791" s="135" t="s">
        <v>453</v>
      </c>
      <c r="Q791" s="171" t="s">
        <v>370</v>
      </c>
      <c r="R791" s="30"/>
      <c r="S791" s="127" t="str">
        <f>$F791</f>
        <v>&lt;3.3</v>
      </c>
      <c r="T791" s="127" t="s">
        <v>451</v>
      </c>
      <c r="U791" s="127" t="s">
        <v>452</v>
      </c>
      <c r="V791" s="135" t="s">
        <v>453</v>
      </c>
      <c r="W791" s="138" t="s">
        <v>370</v>
      </c>
      <c r="X791" s="30"/>
      <c r="Y791" s="208" t="str">
        <f>$F791</f>
        <v>&lt;3.3</v>
      </c>
      <c r="Z791" s="167" t="s">
        <v>451</v>
      </c>
      <c r="AA791" s="167" t="s">
        <v>452</v>
      </c>
      <c r="AB791" s="170" t="s">
        <v>453</v>
      </c>
      <c r="AC791" s="171" t="s">
        <v>370</v>
      </c>
      <c r="AD791" s="30"/>
      <c r="AE791" s="208" t="str">
        <f>$F791</f>
        <v>&lt;3.3</v>
      </c>
      <c r="AF791" s="167" t="s">
        <v>451</v>
      </c>
      <c r="AG791" s="167" t="s">
        <v>452</v>
      </c>
      <c r="AH791" s="170" t="s">
        <v>453</v>
      </c>
      <c r="AI791" s="171" t="s">
        <v>370</v>
      </c>
      <c r="AJ791" s="30"/>
      <c r="AK791" s="208" t="str">
        <f>$F791</f>
        <v>&lt;3.3</v>
      </c>
      <c r="AL791" s="167" t="s">
        <v>451</v>
      </c>
      <c r="AM791" s="167" t="s">
        <v>452</v>
      </c>
      <c r="AN791" s="170" t="s">
        <v>453</v>
      </c>
      <c r="AO791" s="171" t="s">
        <v>370</v>
      </c>
    </row>
    <row r="792" spans="1:41" x14ac:dyDescent="0.3">
      <c r="D792" s="30" t="s">
        <v>561</v>
      </c>
      <c r="E792" s="30"/>
      <c r="F792" s="139"/>
      <c r="G792" s="40">
        <f>'Data base'!L63</f>
        <v>25</v>
      </c>
      <c r="H792" s="127"/>
      <c r="I792" s="127"/>
      <c r="J792" s="135"/>
      <c r="K792" s="127"/>
      <c r="L792" s="194"/>
      <c r="M792" s="172">
        <f>'Data base'!U63</f>
        <v>0</v>
      </c>
      <c r="N792" s="127"/>
      <c r="O792" s="127"/>
      <c r="P792" s="135"/>
      <c r="Q792" s="127"/>
      <c r="R792" s="30"/>
      <c r="S792" s="127">
        <f>'Data base'!AD63</f>
        <v>0</v>
      </c>
      <c r="T792" s="127"/>
      <c r="U792" s="127"/>
      <c r="V792" s="135"/>
      <c r="W792" s="127"/>
      <c r="X792" s="30"/>
      <c r="Y792" s="208">
        <f>'Data base'!AM63</f>
        <v>1</v>
      </c>
      <c r="Z792" s="30"/>
      <c r="AA792" s="30"/>
      <c r="AB792" s="30"/>
      <c r="AC792" s="30"/>
      <c r="AD792" s="30"/>
      <c r="AE792" s="208">
        <f>'Data base'!AV63</f>
        <v>5</v>
      </c>
      <c r="AF792" s="30"/>
      <c r="AG792" s="30"/>
      <c r="AH792" s="30"/>
      <c r="AI792" s="30"/>
      <c r="AJ792" s="30"/>
      <c r="AK792" s="208">
        <f>'Data base'!BF63</f>
        <v>60</v>
      </c>
      <c r="AL792" s="30"/>
      <c r="AM792" s="30"/>
      <c r="AN792" s="30"/>
      <c r="AO792" s="30"/>
    </row>
    <row r="793" spans="1:41" x14ac:dyDescent="0.3">
      <c r="D793" s="30" t="s">
        <v>1039</v>
      </c>
      <c r="E793" s="30"/>
      <c r="F793" s="139"/>
      <c r="G793" s="125" t="str">
        <f>Protection!E63</f>
        <v>none - except deliberate destruction of, or damage to, their nests and eggs or removal of their nests</v>
      </c>
      <c r="H793" s="30"/>
      <c r="I793" s="30"/>
      <c r="J793" s="30"/>
      <c r="K793" s="30"/>
      <c r="L793" s="30"/>
      <c r="M793" s="172">
        <f>Protection!F63</f>
        <v>0</v>
      </c>
      <c r="N793" s="30"/>
      <c r="O793" s="30"/>
      <c r="P793" s="30"/>
      <c r="Q793" s="30"/>
      <c r="R793" s="30"/>
      <c r="S793" s="225">
        <f>Protection!G63</f>
        <v>0</v>
      </c>
      <c r="T793" s="30"/>
      <c r="U793" s="30"/>
      <c r="V793" s="30"/>
      <c r="W793" s="30"/>
      <c r="X793" s="30"/>
      <c r="Y793" s="208">
        <f>Protection!H63</f>
        <v>0</v>
      </c>
      <c r="Z793" s="30"/>
      <c r="AA793" s="30"/>
      <c r="AB793" s="30"/>
      <c r="AC793" s="30"/>
      <c r="AD793" s="30"/>
      <c r="AE793" s="208">
        <f>Protection!I63</f>
        <v>0</v>
      </c>
      <c r="AF793" s="30"/>
      <c r="AG793" s="30"/>
      <c r="AH793" s="30"/>
      <c r="AI793" s="30"/>
      <c r="AJ793" s="30"/>
      <c r="AK793" s="208">
        <f>Protection!J63</f>
        <v>0</v>
      </c>
      <c r="AL793" s="30"/>
      <c r="AM793" s="30"/>
      <c r="AN793" s="30"/>
      <c r="AO793" s="30"/>
    </row>
    <row r="794" spans="1:41" x14ac:dyDescent="0.3">
      <c r="D794" s="30" t="s">
        <v>1038</v>
      </c>
      <c r="E794" s="30"/>
      <c r="F794" s="139"/>
      <c r="G794" s="125" t="str">
        <f>Protection!K63</f>
        <v>none</v>
      </c>
      <c r="H794" s="30"/>
      <c r="I794" s="30"/>
      <c r="J794" s="30"/>
      <c r="K794" s="30"/>
      <c r="L794" s="30"/>
      <c r="M794" s="172">
        <f>Protection!L63</f>
        <v>0</v>
      </c>
      <c r="N794" s="30"/>
      <c r="O794" s="30"/>
      <c r="P794" s="30"/>
      <c r="Q794" s="30"/>
      <c r="R794" s="30"/>
      <c r="S794" s="30" t="str">
        <f>Protection!M63</f>
        <v>-</v>
      </c>
      <c r="T794" s="30"/>
      <c r="U794" s="30"/>
      <c r="V794" s="30"/>
      <c r="W794" s="30"/>
      <c r="X794" s="30"/>
      <c r="Y794" s="208">
        <f>Protection!N63</f>
        <v>0</v>
      </c>
      <c r="Z794" s="30"/>
      <c r="AA794" s="30"/>
      <c r="AB794" s="30"/>
      <c r="AC794" s="30"/>
      <c r="AD794" s="30"/>
      <c r="AE794" s="208">
        <f>Protection!O63</f>
        <v>0</v>
      </c>
      <c r="AF794" s="30"/>
      <c r="AG794" s="30"/>
      <c r="AH794" s="30"/>
      <c r="AI794" s="30"/>
      <c r="AJ794" s="30"/>
      <c r="AK794" s="225" t="str">
        <f>Protection!P63</f>
        <v>-</v>
      </c>
      <c r="AL794" s="30"/>
      <c r="AM794" s="30"/>
      <c r="AN794" s="30"/>
      <c r="AO794" s="30"/>
    </row>
    <row r="796" spans="1:41" x14ac:dyDescent="0.3">
      <c r="A796" s="194">
        <v>64</v>
      </c>
      <c r="B796" s="39" t="str">
        <f>'Data base'!C64</f>
        <v xml:space="preserve">Muscicapa striata </v>
      </c>
      <c r="C796" s="29" t="str">
        <f>'Data base'!D64</f>
        <v>Spotted Flycatcher</v>
      </c>
      <c r="D796" s="65" t="s">
        <v>438</v>
      </c>
      <c r="E796" s="65"/>
      <c r="F796" s="131"/>
      <c r="H796" s="131" t="s">
        <v>439</v>
      </c>
      <c r="I796" s="131" t="s">
        <v>381</v>
      </c>
      <c r="J796" s="131" t="s">
        <v>861</v>
      </c>
      <c r="K796" s="131" t="s">
        <v>860</v>
      </c>
      <c r="L796" s="30"/>
      <c r="N796" s="131" t="s">
        <v>439</v>
      </c>
      <c r="O796" s="131" t="s">
        <v>381</v>
      </c>
      <c r="P796" s="131" t="s">
        <v>861</v>
      </c>
      <c r="Q796" s="131" t="s">
        <v>860</v>
      </c>
      <c r="R796" s="30"/>
      <c r="S796" s="30"/>
      <c r="T796" s="131" t="s">
        <v>439</v>
      </c>
      <c r="U796" s="131" t="s">
        <v>381</v>
      </c>
      <c r="V796" s="131" t="s">
        <v>861</v>
      </c>
      <c r="W796" s="131" t="s">
        <v>860</v>
      </c>
      <c r="X796" s="30"/>
      <c r="Y796" s="30"/>
      <c r="Z796" s="131" t="s">
        <v>439</v>
      </c>
      <c r="AA796" s="131" t="s">
        <v>381</v>
      </c>
      <c r="AB796" s="131" t="s">
        <v>861</v>
      </c>
      <c r="AC796" s="131" t="s">
        <v>860</v>
      </c>
      <c r="AD796" s="30"/>
      <c r="AE796" s="30"/>
      <c r="AF796" s="131" t="s">
        <v>439</v>
      </c>
      <c r="AG796" s="131" t="s">
        <v>381</v>
      </c>
      <c r="AH796" s="131" t="s">
        <v>861</v>
      </c>
      <c r="AI796" s="131" t="s">
        <v>860</v>
      </c>
      <c r="AJ796" s="30"/>
      <c r="AK796" s="30"/>
      <c r="AL796" s="131" t="s">
        <v>439</v>
      </c>
      <c r="AM796" s="131" t="s">
        <v>381</v>
      </c>
      <c r="AN796" s="131" t="s">
        <v>861</v>
      </c>
      <c r="AO796" s="131" t="s">
        <v>860</v>
      </c>
    </row>
    <row r="797" spans="1:41" x14ac:dyDescent="0.3">
      <c r="D797" s="130" t="s">
        <v>432</v>
      </c>
      <c r="E797" s="130"/>
      <c r="F797" s="141">
        <f>'Data base'!G64</f>
        <v>2</v>
      </c>
      <c r="G797" s="127">
        <f>$F797</f>
        <v>2</v>
      </c>
      <c r="H797" s="132">
        <v>1</v>
      </c>
      <c r="I797" s="142">
        <v>2</v>
      </c>
      <c r="J797" s="132">
        <v>3</v>
      </c>
      <c r="K797" s="132" t="s">
        <v>440</v>
      </c>
      <c r="L797" s="30"/>
      <c r="M797" s="140">
        <f>$F797</f>
        <v>2</v>
      </c>
      <c r="N797" s="132">
        <v>1</v>
      </c>
      <c r="O797" s="173">
        <v>2</v>
      </c>
      <c r="P797" s="132">
        <v>3</v>
      </c>
      <c r="Q797" s="132" t="s">
        <v>440</v>
      </c>
      <c r="R797" s="30"/>
      <c r="S797" s="127">
        <f>$F797</f>
        <v>2</v>
      </c>
      <c r="T797" s="132">
        <v>1</v>
      </c>
      <c r="U797" s="142">
        <v>2</v>
      </c>
      <c r="V797" s="132">
        <v>3</v>
      </c>
      <c r="W797" s="132" t="s">
        <v>440</v>
      </c>
      <c r="X797" s="30"/>
      <c r="Y797" s="172">
        <f>$F797</f>
        <v>2</v>
      </c>
      <c r="Z797" s="168">
        <v>1</v>
      </c>
      <c r="AA797" s="173">
        <v>2</v>
      </c>
      <c r="AB797" s="168">
        <v>3</v>
      </c>
      <c r="AC797" s="168" t="s">
        <v>440</v>
      </c>
      <c r="AD797" s="30"/>
      <c r="AE797" s="172">
        <f>$F797</f>
        <v>2</v>
      </c>
      <c r="AF797" s="168">
        <v>1</v>
      </c>
      <c r="AG797" s="173">
        <v>2</v>
      </c>
      <c r="AH797" s="168">
        <v>3</v>
      </c>
      <c r="AI797" s="168" t="s">
        <v>440</v>
      </c>
      <c r="AJ797" s="30"/>
      <c r="AK797" s="172">
        <f>$F797</f>
        <v>2</v>
      </c>
      <c r="AL797" s="168">
        <v>1</v>
      </c>
      <c r="AM797" s="173">
        <v>2</v>
      </c>
      <c r="AN797" s="168">
        <v>3</v>
      </c>
      <c r="AO797" s="168" t="s">
        <v>440</v>
      </c>
    </row>
    <row r="798" spans="1:41" x14ac:dyDescent="0.3">
      <c r="D798" s="31" t="s">
        <v>435</v>
      </c>
      <c r="E798" s="30"/>
      <c r="F798" s="140">
        <f>'Data base'!J64</f>
        <v>0</v>
      </c>
      <c r="G798" s="127">
        <f>$F798</f>
        <v>0</v>
      </c>
      <c r="H798" s="127" t="s">
        <v>389</v>
      </c>
      <c r="I798" s="127" t="s">
        <v>404</v>
      </c>
      <c r="J798" s="127" t="s">
        <v>446</v>
      </c>
      <c r="K798" s="138" t="s">
        <v>447</v>
      </c>
      <c r="L798" s="30"/>
      <c r="M798" s="140">
        <f>$F798</f>
        <v>0</v>
      </c>
      <c r="N798" s="127" t="s">
        <v>389</v>
      </c>
      <c r="O798" s="127" t="s">
        <v>404</v>
      </c>
      <c r="P798" s="127" t="s">
        <v>446</v>
      </c>
      <c r="Q798" s="171" t="s">
        <v>447</v>
      </c>
      <c r="R798" s="30"/>
      <c r="S798" s="127">
        <f>$F798</f>
        <v>0</v>
      </c>
      <c r="T798" s="127" t="s">
        <v>389</v>
      </c>
      <c r="U798" s="127" t="s">
        <v>404</v>
      </c>
      <c r="V798" s="127" t="s">
        <v>446</v>
      </c>
      <c r="W798" s="138" t="s">
        <v>447</v>
      </c>
      <c r="X798" s="30"/>
      <c r="Y798" s="172">
        <f>$F798</f>
        <v>0</v>
      </c>
      <c r="Z798" s="167" t="s">
        <v>389</v>
      </c>
      <c r="AA798" s="167" t="s">
        <v>404</v>
      </c>
      <c r="AB798" s="167" t="s">
        <v>446</v>
      </c>
      <c r="AC798" s="171" t="s">
        <v>447</v>
      </c>
      <c r="AD798" s="30"/>
      <c r="AE798" s="172">
        <f>$F798</f>
        <v>0</v>
      </c>
      <c r="AF798" s="167" t="s">
        <v>389</v>
      </c>
      <c r="AG798" s="167" t="s">
        <v>404</v>
      </c>
      <c r="AH798" s="167" t="s">
        <v>446</v>
      </c>
      <c r="AI798" s="171" t="s">
        <v>447</v>
      </c>
      <c r="AJ798" s="30"/>
      <c r="AK798" s="172">
        <f>$F798</f>
        <v>0</v>
      </c>
      <c r="AL798" s="167" t="s">
        <v>389</v>
      </c>
      <c r="AM798" s="167" t="s">
        <v>404</v>
      </c>
      <c r="AN798" s="167" t="s">
        <v>446</v>
      </c>
      <c r="AO798" s="171" t="s">
        <v>447</v>
      </c>
    </row>
    <row r="799" spans="1:41" s="194" customFormat="1" x14ac:dyDescent="0.3">
      <c r="B799" s="3"/>
      <c r="D799" s="31" t="s">
        <v>601</v>
      </c>
      <c r="F799" s="139"/>
      <c r="G799" s="97">
        <f>'Data base'!S64</f>
        <v>0.20776005940502157</v>
      </c>
      <c r="H799" s="208" t="s">
        <v>640</v>
      </c>
      <c r="I799" s="208" t="s">
        <v>1058</v>
      </c>
      <c r="J799" s="208" t="s">
        <v>1057</v>
      </c>
      <c r="K799" s="171" t="s">
        <v>1054</v>
      </c>
      <c r="M799" s="98">
        <f>'Data base'!AB64</f>
        <v>4.1045481560095514</v>
      </c>
      <c r="N799" s="171" t="s">
        <v>1046</v>
      </c>
      <c r="O799" s="208" t="s">
        <v>1058</v>
      </c>
      <c r="P799" s="208" t="s">
        <v>1057</v>
      </c>
      <c r="Q799" s="208" t="s">
        <v>1054</v>
      </c>
      <c r="S799" s="97">
        <f>'Data base'!AK64</f>
        <v>4.2220463883836814</v>
      </c>
      <c r="T799" s="171" t="s">
        <v>1046</v>
      </c>
      <c r="U799" s="208" t="s">
        <v>1058</v>
      </c>
      <c r="V799" s="208" t="s">
        <v>1057</v>
      </c>
      <c r="W799" s="208" t="s">
        <v>1054</v>
      </c>
      <c r="Y799" s="97">
        <f>'Data base'!AT64</f>
        <v>1.3686578209911906</v>
      </c>
      <c r="Z799" s="208" t="s">
        <v>640</v>
      </c>
      <c r="AA799" s="171" t="s">
        <v>1059</v>
      </c>
      <c r="AB799" s="208" t="s">
        <v>1057</v>
      </c>
      <c r="AC799" s="208" t="s">
        <v>1054</v>
      </c>
      <c r="AE799" s="97">
        <f>'Data base'!BC64</f>
        <v>2.0306333843797857</v>
      </c>
      <c r="AF799" s="171" t="s">
        <v>1046</v>
      </c>
      <c r="AG799" s="208" t="s">
        <v>1058</v>
      </c>
      <c r="AH799" s="208" t="s">
        <v>1057</v>
      </c>
      <c r="AI799" s="208" t="s">
        <v>1054</v>
      </c>
      <c r="AK799" s="97">
        <f>'Data base'!BM64</f>
        <v>2.375427006740026</v>
      </c>
      <c r="AL799" s="171" t="s">
        <v>1046</v>
      </c>
      <c r="AM799" s="208" t="s">
        <v>1058</v>
      </c>
      <c r="AN799" s="208" t="s">
        <v>1057</v>
      </c>
      <c r="AO799" s="194" t="s">
        <v>1054</v>
      </c>
    </row>
    <row r="800" spans="1:41" x14ac:dyDescent="0.3">
      <c r="D800" s="31" t="s">
        <v>433</v>
      </c>
      <c r="E800" s="133" t="s">
        <v>441</v>
      </c>
      <c r="F800" s="139"/>
      <c r="G800" s="127" t="str">
        <f>'Data base'!K64</f>
        <v>LC</v>
      </c>
      <c r="H800" s="127" t="s">
        <v>442</v>
      </c>
      <c r="I800" s="127" t="s">
        <v>443</v>
      </c>
      <c r="J800" s="127" t="s">
        <v>444</v>
      </c>
      <c r="K800" s="138" t="s">
        <v>445</v>
      </c>
      <c r="L800" s="30"/>
      <c r="M800" s="172" t="str">
        <f>'Data base'!T64</f>
        <v>LC</v>
      </c>
      <c r="N800" s="127" t="s">
        <v>442</v>
      </c>
      <c r="O800" s="127" t="s">
        <v>443</v>
      </c>
      <c r="P800" s="127" t="s">
        <v>444</v>
      </c>
      <c r="Q800" s="171" t="s">
        <v>445</v>
      </c>
      <c r="R800" s="30"/>
      <c r="S800" s="127" t="str">
        <f>'Data base'!AC64</f>
        <v>-</v>
      </c>
      <c r="T800" s="127" t="s">
        <v>442</v>
      </c>
      <c r="U800" s="127" t="s">
        <v>443</v>
      </c>
      <c r="V800" s="127" t="s">
        <v>444</v>
      </c>
      <c r="W800" s="138" t="s">
        <v>445</v>
      </c>
      <c r="X800" s="30"/>
      <c r="Y800" s="97" t="str">
        <f>'Data base'!AL64</f>
        <v>-</v>
      </c>
      <c r="Z800" s="167" t="s">
        <v>442</v>
      </c>
      <c r="AA800" s="167" t="s">
        <v>443</v>
      </c>
      <c r="AB800" s="167" t="s">
        <v>444</v>
      </c>
      <c r="AC800" s="171" t="s">
        <v>445</v>
      </c>
      <c r="AD800" s="30"/>
      <c r="AE800" s="208" t="str">
        <f>'Data base'!AU64</f>
        <v>-</v>
      </c>
      <c r="AF800" s="167" t="s">
        <v>442</v>
      </c>
      <c r="AG800" s="167" t="s">
        <v>443</v>
      </c>
      <c r="AH800" s="167" t="s">
        <v>444</v>
      </c>
      <c r="AI800" s="171" t="s">
        <v>445</v>
      </c>
      <c r="AJ800" s="30"/>
      <c r="AK800" s="208" t="str">
        <f>'Data base'!BD64</f>
        <v>-</v>
      </c>
      <c r="AL800" s="167" t="s">
        <v>442</v>
      </c>
      <c r="AM800" s="194" t="s">
        <v>443</v>
      </c>
      <c r="AN800" s="167" t="s">
        <v>444</v>
      </c>
      <c r="AO800" s="171" t="s">
        <v>445</v>
      </c>
    </row>
    <row r="801" spans="1:43" x14ac:dyDescent="0.3">
      <c r="D801" s="264" t="s">
        <v>434</v>
      </c>
      <c r="E801" s="30" t="s">
        <v>384</v>
      </c>
      <c r="F801" s="139"/>
      <c r="G801" s="40" t="str">
        <f>'Data base'!P64</f>
        <v>- (33 - 50)</v>
      </c>
      <c r="H801" s="138" t="s">
        <v>389</v>
      </c>
      <c r="I801" s="127" t="s">
        <v>404</v>
      </c>
      <c r="J801" s="127" t="s">
        <v>287</v>
      </c>
      <c r="K801" s="127" t="s">
        <v>318</v>
      </c>
      <c r="L801" s="30"/>
      <c r="M801" s="218">
        <f>'Data base'!Y64</f>
        <v>0</v>
      </c>
      <c r="N801" s="127" t="s">
        <v>389</v>
      </c>
      <c r="O801" s="127" t="s">
        <v>404</v>
      </c>
      <c r="P801" s="171" t="s">
        <v>287</v>
      </c>
      <c r="Q801" s="127" t="s">
        <v>318</v>
      </c>
      <c r="R801" s="30"/>
      <c r="S801" s="127" t="str">
        <f>'Data base'!AH64</f>
        <v xml:space="preserve"> + (1 - 28)</v>
      </c>
      <c r="T801" s="127" t="s">
        <v>389</v>
      </c>
      <c r="U801" s="127" t="s">
        <v>404</v>
      </c>
      <c r="V801" s="171" t="s">
        <v>287</v>
      </c>
      <c r="W801" s="144" t="s">
        <v>318</v>
      </c>
      <c r="X801" s="30"/>
      <c r="Y801" s="99" t="str">
        <f>'Data base'!AQ64</f>
        <v xml:space="preserve"> - ( - 68)</v>
      </c>
      <c r="Z801" s="167" t="s">
        <v>389</v>
      </c>
      <c r="AA801" s="171" t="s">
        <v>404</v>
      </c>
      <c r="AB801" s="167" t="s">
        <v>287</v>
      </c>
      <c r="AC801" s="167" t="s">
        <v>318</v>
      </c>
      <c r="AD801" s="30"/>
      <c r="AE801" s="208">
        <f>'Data base'!AZ64</f>
        <v>0</v>
      </c>
      <c r="AF801" s="167" t="s">
        <v>389</v>
      </c>
      <c r="AG801" s="167" t="s">
        <v>404</v>
      </c>
      <c r="AH801" s="171" t="s">
        <v>287</v>
      </c>
      <c r="AI801" s="167" t="s">
        <v>318</v>
      </c>
      <c r="AJ801" s="30"/>
      <c r="AK801" s="99">
        <f>'Data base'!BJ64</f>
        <v>0</v>
      </c>
      <c r="AL801" s="167" t="s">
        <v>389</v>
      </c>
      <c r="AM801" s="167" t="s">
        <v>404</v>
      </c>
      <c r="AN801" s="171" t="s">
        <v>287</v>
      </c>
      <c r="AO801" s="194" t="s">
        <v>318</v>
      </c>
    </row>
    <row r="802" spans="1:43" x14ac:dyDescent="0.3">
      <c r="D802" s="264"/>
      <c r="E802" s="30" t="s">
        <v>383</v>
      </c>
      <c r="F802" s="139"/>
      <c r="G802" s="40" t="str">
        <f>'Data base'!O64</f>
        <v>- (50 - 100)</v>
      </c>
      <c r="H802" s="134"/>
      <c r="I802" s="138" t="s">
        <v>389</v>
      </c>
      <c r="J802" s="127" t="s">
        <v>287</v>
      </c>
      <c r="K802" s="127" t="s">
        <v>318</v>
      </c>
      <c r="L802" s="30"/>
      <c r="M802" s="218">
        <f>'Data base'!X64</f>
        <v>0</v>
      </c>
      <c r="N802" s="134"/>
      <c r="O802" s="127" t="s">
        <v>389</v>
      </c>
      <c r="P802" s="171" t="s">
        <v>287</v>
      </c>
      <c r="Q802" s="127" t="s">
        <v>318</v>
      </c>
      <c r="R802" s="30"/>
      <c r="S802" s="127" t="str">
        <f>'Data base'!AG64</f>
        <v>+ (12 - 47)</v>
      </c>
      <c r="T802" s="134"/>
      <c r="U802" s="127" t="s">
        <v>389</v>
      </c>
      <c r="V802" s="127" t="s">
        <v>287</v>
      </c>
      <c r="W802" s="171" t="s">
        <v>318</v>
      </c>
      <c r="X802" s="30"/>
      <c r="Y802" s="99">
        <f>'Data base'!AP64</f>
        <v>0</v>
      </c>
      <c r="Z802" s="169"/>
      <c r="AA802" s="167" t="s">
        <v>389</v>
      </c>
      <c r="AB802" s="171" t="s">
        <v>287</v>
      </c>
      <c r="AC802" s="167" t="s">
        <v>318</v>
      </c>
      <c r="AD802" s="30"/>
      <c r="AE802" s="208">
        <f>'Data base'!AY64</f>
        <v>0</v>
      </c>
      <c r="AF802" s="169"/>
      <c r="AG802" s="167" t="s">
        <v>389</v>
      </c>
      <c r="AH802" s="171" t="s">
        <v>287</v>
      </c>
      <c r="AI802" s="167" t="s">
        <v>318</v>
      </c>
      <c r="AJ802" s="30"/>
      <c r="AK802" s="99">
        <f>'Data base'!BI64</f>
        <v>0</v>
      </c>
      <c r="AL802" s="169"/>
      <c r="AM802" s="167" t="s">
        <v>389</v>
      </c>
      <c r="AN802" s="171" t="s">
        <v>287</v>
      </c>
      <c r="AO802" s="167" t="s">
        <v>318</v>
      </c>
    </row>
    <row r="803" spans="1:43" x14ac:dyDescent="0.3">
      <c r="D803" s="30" t="s">
        <v>436</v>
      </c>
      <c r="E803" s="30"/>
      <c r="F803" s="139"/>
      <c r="G803" s="97">
        <f>'Data base'!N64</f>
        <v>5.7142857142857143E-3</v>
      </c>
      <c r="H803" s="127" t="s">
        <v>448</v>
      </c>
      <c r="I803" s="127" t="s">
        <v>449</v>
      </c>
      <c r="J803" s="171" t="s">
        <v>1050</v>
      </c>
      <c r="K803" s="127" t="s">
        <v>493</v>
      </c>
      <c r="L803" s="30"/>
      <c r="M803" s="216">
        <f>'Data base'!W64</f>
        <v>2.0000000000000001E-4</v>
      </c>
      <c r="N803" s="127" t="s">
        <v>448</v>
      </c>
      <c r="O803" s="127" t="s">
        <v>449</v>
      </c>
      <c r="P803" s="127" t="s">
        <v>450</v>
      </c>
      <c r="Q803" s="171" t="s">
        <v>493</v>
      </c>
      <c r="R803" s="30"/>
      <c r="S803" s="100">
        <f>'Data base'!AF64</f>
        <v>1.7647058823529413E-4</v>
      </c>
      <c r="T803" s="127" t="s">
        <v>448</v>
      </c>
      <c r="U803" s="127" t="s">
        <v>449</v>
      </c>
      <c r="V803" s="127" t="s">
        <v>450</v>
      </c>
      <c r="W803" s="171" t="s">
        <v>493</v>
      </c>
      <c r="X803" s="30"/>
      <c r="Y803" s="100">
        <f>'Data base'!AO64</f>
        <v>7.894736842105263E-4</v>
      </c>
      <c r="Z803" s="167" t="s">
        <v>448</v>
      </c>
      <c r="AA803" s="167" t="s">
        <v>449</v>
      </c>
      <c r="AB803" s="167" t="s">
        <v>450</v>
      </c>
      <c r="AC803" s="171" t="s">
        <v>493</v>
      </c>
      <c r="AD803" s="30"/>
      <c r="AE803" s="178">
        <f>'Data base'!AX64</f>
        <v>5.9999999999999995E-4</v>
      </c>
      <c r="AF803" s="167" t="s">
        <v>448</v>
      </c>
      <c r="AG803" s="167" t="s">
        <v>449</v>
      </c>
      <c r="AH803" s="167" t="s">
        <v>450</v>
      </c>
      <c r="AI803" s="171" t="s">
        <v>493</v>
      </c>
      <c r="AJ803" s="30"/>
      <c r="AK803" s="178">
        <f>'Data base'!BH64</f>
        <v>4.2643923240938164E-4</v>
      </c>
      <c r="AL803" s="167" t="s">
        <v>448</v>
      </c>
      <c r="AM803" s="167" t="s">
        <v>449</v>
      </c>
      <c r="AN803" s="167" t="s">
        <v>450</v>
      </c>
      <c r="AO803" s="171" t="s">
        <v>493</v>
      </c>
    </row>
    <row r="804" spans="1:43" x14ac:dyDescent="0.3">
      <c r="D804" s="30" t="s">
        <v>437</v>
      </c>
      <c r="E804" s="30"/>
      <c r="F804" s="140" t="str">
        <f>'Data base'!E64</f>
        <v>&lt;3.3</v>
      </c>
      <c r="G804" s="127" t="str">
        <f>$F804</f>
        <v>&lt;3.3</v>
      </c>
      <c r="H804" s="127" t="s">
        <v>451</v>
      </c>
      <c r="I804" s="127" t="s">
        <v>452</v>
      </c>
      <c r="J804" s="135" t="s">
        <v>453</v>
      </c>
      <c r="K804" s="138" t="s">
        <v>370</v>
      </c>
      <c r="L804" s="30"/>
      <c r="M804" s="172" t="str">
        <f>$F804</f>
        <v>&lt;3.3</v>
      </c>
      <c r="N804" s="127" t="s">
        <v>451</v>
      </c>
      <c r="O804" s="127" t="s">
        <v>452</v>
      </c>
      <c r="P804" s="135" t="s">
        <v>453</v>
      </c>
      <c r="Q804" s="171" t="s">
        <v>370</v>
      </c>
      <c r="R804" s="30"/>
      <c r="S804" s="127" t="str">
        <f>$F804</f>
        <v>&lt;3.3</v>
      </c>
      <c r="T804" s="127" t="s">
        <v>451</v>
      </c>
      <c r="U804" s="127" t="s">
        <v>452</v>
      </c>
      <c r="V804" s="135" t="s">
        <v>453</v>
      </c>
      <c r="W804" s="138" t="s">
        <v>370</v>
      </c>
      <c r="X804" s="30"/>
      <c r="Y804" s="208" t="str">
        <f>$F804</f>
        <v>&lt;3.3</v>
      </c>
      <c r="Z804" s="167" t="s">
        <v>451</v>
      </c>
      <c r="AA804" s="167" t="s">
        <v>452</v>
      </c>
      <c r="AB804" s="170" t="s">
        <v>453</v>
      </c>
      <c r="AC804" s="171" t="s">
        <v>370</v>
      </c>
      <c r="AD804" s="30"/>
      <c r="AE804" s="208" t="str">
        <f>$F804</f>
        <v>&lt;3.3</v>
      </c>
      <c r="AF804" s="167" t="s">
        <v>451</v>
      </c>
      <c r="AG804" s="167" t="s">
        <v>452</v>
      </c>
      <c r="AH804" s="170" t="s">
        <v>453</v>
      </c>
      <c r="AI804" s="171" t="s">
        <v>370</v>
      </c>
      <c r="AJ804" s="30"/>
      <c r="AK804" s="208" t="str">
        <f>$F804</f>
        <v>&lt;3.3</v>
      </c>
      <c r="AL804" s="167" t="s">
        <v>451</v>
      </c>
      <c r="AM804" s="167" t="s">
        <v>452</v>
      </c>
      <c r="AN804" s="170" t="s">
        <v>453</v>
      </c>
      <c r="AO804" s="171" t="s">
        <v>370</v>
      </c>
    </row>
    <row r="805" spans="1:43" x14ac:dyDescent="0.3">
      <c r="D805" s="30" t="s">
        <v>561</v>
      </c>
      <c r="E805" s="30"/>
      <c r="F805" s="139"/>
      <c r="G805" s="299">
        <f>'Data base'!L64</f>
        <v>7000</v>
      </c>
      <c r="H805" s="299"/>
      <c r="I805" s="299"/>
      <c r="J805" s="365"/>
      <c r="K805" s="299"/>
      <c r="L805" s="300"/>
      <c r="M805" s="299">
        <f>'Data base'!U64</f>
        <v>200000</v>
      </c>
      <c r="N805" s="299"/>
      <c r="O805" s="299"/>
      <c r="P805" s="365"/>
      <c r="Q805" s="299"/>
      <c r="R805" s="300"/>
      <c r="S805" s="299">
        <f>'Data base'!AD64</f>
        <v>1700000</v>
      </c>
      <c r="T805" s="299"/>
      <c r="U805" s="299"/>
      <c r="V805" s="365"/>
      <c r="W805" s="299"/>
      <c r="X805" s="300"/>
      <c r="Y805" s="299">
        <f>'Data base'!AM64</f>
        <v>76000</v>
      </c>
      <c r="Z805" s="300"/>
      <c r="AA805" s="300"/>
      <c r="AB805" s="300"/>
      <c r="AC805" s="300"/>
      <c r="AD805" s="300"/>
      <c r="AE805" s="299">
        <f>'Data base'!AV64</f>
        <v>100000</v>
      </c>
      <c r="AF805" s="300"/>
      <c r="AG805" s="300"/>
      <c r="AH805" s="300"/>
      <c r="AI805" s="300"/>
      <c r="AJ805" s="300"/>
      <c r="AK805" s="299">
        <f>'Data base'!BF64</f>
        <v>938000</v>
      </c>
      <c r="AL805" s="300"/>
      <c r="AM805" s="300"/>
      <c r="AN805" s="300"/>
      <c r="AO805" s="300"/>
      <c r="AP805" s="300"/>
      <c r="AQ805" s="300"/>
    </row>
    <row r="806" spans="1:43" x14ac:dyDescent="0.3">
      <c r="D806" s="30" t="s">
        <v>1039</v>
      </c>
      <c r="E806" s="30"/>
      <c r="F806" s="139"/>
      <c r="G806" s="125" t="str">
        <f>Protection!E64</f>
        <v>none - except deliberate destruction of, or damage to, their nests and eggs or removal of their nests</v>
      </c>
      <c r="H806" s="30"/>
      <c r="I806" s="30"/>
      <c r="J806" s="30"/>
      <c r="K806" s="30"/>
      <c r="L806" s="30"/>
      <c r="M806" s="172" t="str">
        <f>Protection!F64</f>
        <v>?</v>
      </c>
      <c r="N806" s="30"/>
      <c r="O806" s="30"/>
      <c r="P806" s="30"/>
      <c r="Q806" s="30"/>
      <c r="R806" s="30"/>
      <c r="S806" s="225">
        <f>Protection!G64</f>
        <v>0</v>
      </c>
      <c r="T806" s="30"/>
      <c r="U806" s="30"/>
      <c r="V806" s="30"/>
      <c r="W806" s="30"/>
      <c r="X806" s="30"/>
      <c r="Y806" s="208">
        <f>Protection!H64</f>
        <v>0</v>
      </c>
      <c r="Z806" s="30"/>
      <c r="AA806" s="30"/>
      <c r="AB806" s="30"/>
      <c r="AC806" s="30"/>
      <c r="AD806" s="30"/>
      <c r="AE806" s="208">
        <f>Protection!I64</f>
        <v>0</v>
      </c>
      <c r="AF806" s="30"/>
      <c r="AG806" s="30"/>
      <c r="AH806" s="30"/>
      <c r="AI806" s="30"/>
      <c r="AJ806" s="30"/>
      <c r="AK806" s="208">
        <f>Protection!J64</f>
        <v>0</v>
      </c>
      <c r="AL806" s="30"/>
      <c r="AM806" s="30"/>
      <c r="AN806" s="30"/>
      <c r="AO806" s="30"/>
    </row>
    <row r="807" spans="1:43" x14ac:dyDescent="0.3">
      <c r="D807" s="30" t="s">
        <v>1038</v>
      </c>
      <c r="E807" s="30"/>
      <c r="F807" s="139"/>
      <c r="G807" s="125" t="str">
        <f>Protection!K64</f>
        <v>none</v>
      </c>
      <c r="H807" s="30"/>
      <c r="I807" s="30"/>
      <c r="J807" s="30"/>
      <c r="K807" s="30"/>
      <c r="L807" s="30"/>
      <c r="M807" s="172">
        <f>Protection!L64</f>
        <v>0</v>
      </c>
      <c r="N807" s="30"/>
      <c r="O807" s="30"/>
      <c r="P807" s="30"/>
      <c r="Q807" s="30"/>
      <c r="R807" s="30"/>
      <c r="S807" s="225">
        <f>Protection!M64</f>
        <v>0</v>
      </c>
      <c r="T807" s="30"/>
      <c r="U807" s="30"/>
      <c r="V807" s="30"/>
      <c r="W807" s="30"/>
      <c r="X807" s="30"/>
      <c r="Y807" s="208">
        <f>Protection!N64</f>
        <v>0</v>
      </c>
      <c r="Z807" s="30"/>
      <c r="AA807" s="30"/>
      <c r="AB807" s="30"/>
      <c r="AC807" s="30"/>
      <c r="AD807" s="30"/>
      <c r="AE807" s="208">
        <f>Protection!O64</f>
        <v>0</v>
      </c>
      <c r="AF807" s="30"/>
      <c r="AG807" s="30"/>
      <c r="AH807" s="30"/>
      <c r="AI807" s="30"/>
      <c r="AJ807" s="30"/>
      <c r="AK807" s="225" t="str">
        <f>Protection!P64</f>
        <v>?</v>
      </c>
      <c r="AL807" s="30"/>
      <c r="AM807" s="30"/>
      <c r="AN807" s="30"/>
      <c r="AO807" s="30"/>
    </row>
    <row r="809" spans="1:43" x14ac:dyDescent="0.3">
      <c r="A809" s="194">
        <v>65</v>
      </c>
      <c r="B809" s="39" t="str">
        <f>'Data base'!C65</f>
        <v>Ficedula parva</v>
      </c>
      <c r="C809" s="29" t="str">
        <f>'Data base'!D65</f>
        <v>Red-brested Flycatcher</v>
      </c>
      <c r="D809" s="65" t="s">
        <v>438</v>
      </c>
      <c r="E809" s="65"/>
      <c r="F809" s="131"/>
      <c r="G809" s="138" t="s">
        <v>456</v>
      </c>
      <c r="H809" s="131" t="s">
        <v>439</v>
      </c>
      <c r="I809" s="131" t="s">
        <v>381</v>
      </c>
      <c r="J809" s="131" t="s">
        <v>861</v>
      </c>
      <c r="K809" s="131" t="s">
        <v>860</v>
      </c>
      <c r="L809" s="30"/>
      <c r="N809" s="131" t="s">
        <v>439</v>
      </c>
      <c r="O809" s="131" t="s">
        <v>381</v>
      </c>
      <c r="P809" s="131" t="s">
        <v>861</v>
      </c>
      <c r="Q809" s="131" t="s">
        <v>860</v>
      </c>
      <c r="R809" s="30"/>
      <c r="S809" s="30"/>
      <c r="T809" s="131" t="s">
        <v>439</v>
      </c>
      <c r="U809" s="131" t="s">
        <v>381</v>
      </c>
      <c r="V809" s="131" t="s">
        <v>861</v>
      </c>
      <c r="W809" s="131" t="s">
        <v>860</v>
      </c>
      <c r="X809" s="30"/>
      <c r="Y809" s="30"/>
      <c r="Z809" s="131" t="s">
        <v>439</v>
      </c>
      <c r="AA809" s="131" t="s">
        <v>381</v>
      </c>
      <c r="AB809" s="131" t="s">
        <v>861</v>
      </c>
      <c r="AC809" s="131" t="s">
        <v>860</v>
      </c>
      <c r="AD809" s="30"/>
      <c r="AE809" s="30"/>
      <c r="AF809" s="131" t="s">
        <v>439</v>
      </c>
      <c r="AG809" s="131" t="s">
        <v>381</v>
      </c>
      <c r="AH809" s="131" t="s">
        <v>861</v>
      </c>
      <c r="AI809" s="131" t="s">
        <v>860</v>
      </c>
      <c r="AJ809" s="30"/>
      <c r="AK809" s="30"/>
      <c r="AL809" s="131" t="s">
        <v>439</v>
      </c>
      <c r="AM809" s="131" t="s">
        <v>381</v>
      </c>
      <c r="AN809" s="131" t="s">
        <v>861</v>
      </c>
      <c r="AO809" s="131" t="s">
        <v>860</v>
      </c>
    </row>
    <row r="810" spans="1:43" x14ac:dyDescent="0.3">
      <c r="D810" s="130" t="s">
        <v>432</v>
      </c>
      <c r="E810" s="130"/>
      <c r="F810" s="141">
        <f>'Data base'!G65</f>
        <v>0</v>
      </c>
      <c r="G810" s="127">
        <f>$F810</f>
        <v>0</v>
      </c>
      <c r="H810" s="132">
        <v>1</v>
      </c>
      <c r="I810" s="132">
        <v>2</v>
      </c>
      <c r="J810" s="132">
        <v>3</v>
      </c>
      <c r="K810" s="173" t="s">
        <v>440</v>
      </c>
      <c r="L810" s="30"/>
      <c r="M810" s="167">
        <f>$F810</f>
        <v>0</v>
      </c>
      <c r="N810" s="168">
        <v>1</v>
      </c>
      <c r="O810" s="168">
        <v>2</v>
      </c>
      <c r="P810" s="168">
        <v>3</v>
      </c>
      <c r="Q810" s="173" t="s">
        <v>440</v>
      </c>
      <c r="R810" s="30"/>
      <c r="S810" s="167">
        <f>$F810</f>
        <v>0</v>
      </c>
      <c r="T810" s="168">
        <v>1</v>
      </c>
      <c r="U810" s="168">
        <v>2</v>
      </c>
      <c r="V810" s="168">
        <v>3</v>
      </c>
      <c r="W810" s="173" t="s">
        <v>440</v>
      </c>
      <c r="X810" s="30"/>
      <c r="Y810" s="167">
        <f>$F810</f>
        <v>0</v>
      </c>
      <c r="Z810" s="168">
        <v>1</v>
      </c>
      <c r="AA810" s="168">
        <v>2</v>
      </c>
      <c r="AB810" s="168">
        <v>3</v>
      </c>
      <c r="AC810" s="173" t="s">
        <v>440</v>
      </c>
      <c r="AD810" s="30"/>
      <c r="AE810" s="167">
        <f>$F810</f>
        <v>0</v>
      </c>
      <c r="AF810" s="168">
        <v>1</v>
      </c>
      <c r="AG810" s="168">
        <v>2</v>
      </c>
      <c r="AH810" s="168">
        <v>3</v>
      </c>
      <c r="AI810" s="173" t="s">
        <v>440</v>
      </c>
      <c r="AJ810" s="30"/>
      <c r="AK810" s="167">
        <f>$F810</f>
        <v>0</v>
      </c>
      <c r="AL810" s="168">
        <v>1</v>
      </c>
      <c r="AM810" s="168">
        <v>2</v>
      </c>
      <c r="AN810" s="168">
        <v>3</v>
      </c>
      <c r="AO810" s="173" t="s">
        <v>440</v>
      </c>
    </row>
    <row r="811" spans="1:43" x14ac:dyDescent="0.3">
      <c r="D811" s="31" t="s">
        <v>435</v>
      </c>
      <c r="E811" s="30"/>
      <c r="F811" s="140" t="str">
        <f>'Data base'!J65</f>
        <v>x</v>
      </c>
      <c r="G811" s="127" t="str">
        <f>$F811</f>
        <v>x</v>
      </c>
      <c r="H811" s="127" t="s">
        <v>389</v>
      </c>
      <c r="I811" s="127" t="s">
        <v>404</v>
      </c>
      <c r="J811" s="127" t="s">
        <v>446</v>
      </c>
      <c r="K811" s="127" t="s">
        <v>447</v>
      </c>
      <c r="L811" s="30"/>
      <c r="M811" s="167" t="str">
        <f>$F811</f>
        <v>x</v>
      </c>
      <c r="N811" s="167" t="s">
        <v>389</v>
      </c>
      <c r="O811" s="167" t="s">
        <v>404</v>
      </c>
      <c r="P811" s="171" t="s">
        <v>446</v>
      </c>
      <c r="Q811" s="167" t="s">
        <v>447</v>
      </c>
      <c r="R811" s="30"/>
      <c r="S811" s="167" t="str">
        <f>$F811</f>
        <v>x</v>
      </c>
      <c r="T811" s="167" t="s">
        <v>389</v>
      </c>
      <c r="U811" s="167" t="s">
        <v>404</v>
      </c>
      <c r="V811" s="171" t="s">
        <v>446</v>
      </c>
      <c r="W811" s="167" t="s">
        <v>447</v>
      </c>
      <c r="X811" s="30"/>
      <c r="Y811" s="167" t="str">
        <f>$F811</f>
        <v>x</v>
      </c>
      <c r="Z811" s="167" t="s">
        <v>389</v>
      </c>
      <c r="AA811" s="167" t="s">
        <v>404</v>
      </c>
      <c r="AB811" s="167" t="s">
        <v>446</v>
      </c>
      <c r="AC811" s="167" t="s">
        <v>447</v>
      </c>
      <c r="AD811" s="30"/>
      <c r="AE811" s="167" t="str">
        <f>$F811</f>
        <v>x</v>
      </c>
      <c r="AF811" s="167" t="s">
        <v>389</v>
      </c>
      <c r="AG811" s="167" t="s">
        <v>404</v>
      </c>
      <c r="AH811" s="171" t="s">
        <v>446</v>
      </c>
      <c r="AI811" s="167" t="s">
        <v>447</v>
      </c>
      <c r="AJ811" s="30"/>
      <c r="AK811" s="167" t="str">
        <f>$F811</f>
        <v>x</v>
      </c>
      <c r="AL811" s="167" t="s">
        <v>389</v>
      </c>
      <c r="AM811" s="171" t="s">
        <v>404</v>
      </c>
      <c r="AN811" s="167" t="s">
        <v>446</v>
      </c>
      <c r="AO811" s="167" t="s">
        <v>447</v>
      </c>
    </row>
    <row r="812" spans="1:43" s="194" customFormat="1" x14ac:dyDescent="0.3">
      <c r="B812" s="3"/>
      <c r="D812" s="31" t="s">
        <v>601</v>
      </c>
      <c r="F812" s="139"/>
      <c r="G812" s="97">
        <f>'Data base'!S65</f>
        <v>0</v>
      </c>
      <c r="H812" s="208" t="s">
        <v>640</v>
      </c>
      <c r="I812" s="208" t="s">
        <v>1058</v>
      </c>
      <c r="J812" s="208" t="s">
        <v>1057</v>
      </c>
      <c r="K812" s="194" t="s">
        <v>1054</v>
      </c>
      <c r="M812" s="98">
        <f>'Data base'!AB65</f>
        <v>19.154558061377909</v>
      </c>
      <c r="N812" s="171" t="s">
        <v>1046</v>
      </c>
      <c r="O812" s="208" t="s">
        <v>1058</v>
      </c>
      <c r="P812" s="208" t="s">
        <v>1057</v>
      </c>
      <c r="Q812" s="208" t="s">
        <v>1054</v>
      </c>
      <c r="S812" s="97">
        <f>'Data base'!AK65</f>
        <v>0.31371242514305997</v>
      </c>
      <c r="T812" s="208" t="s">
        <v>640</v>
      </c>
      <c r="U812" s="208" t="s">
        <v>1058</v>
      </c>
      <c r="V812" s="208" t="s">
        <v>1057</v>
      </c>
      <c r="W812" s="171" t="s">
        <v>1054</v>
      </c>
      <c r="Y812" s="97">
        <f>'Data base'!AT65</f>
        <v>14.370907120407502</v>
      </c>
      <c r="Z812" s="171" t="s">
        <v>1046</v>
      </c>
      <c r="AA812" s="208" t="s">
        <v>1058</v>
      </c>
      <c r="AB812" s="208" t="s">
        <v>1057</v>
      </c>
      <c r="AC812" s="208" t="s">
        <v>1054</v>
      </c>
      <c r="AE812" s="97">
        <f>'Data base'!BC65</f>
        <v>4.1966423277182239</v>
      </c>
      <c r="AF812" s="171" t="s">
        <v>1046</v>
      </c>
      <c r="AG812" s="208" t="s">
        <v>1058</v>
      </c>
      <c r="AH812" s="208" t="s">
        <v>1057</v>
      </c>
      <c r="AI812" s="208" t="s">
        <v>1054</v>
      </c>
      <c r="AK812" s="97">
        <f>'Data base'!BM65</f>
        <v>1.9631628154876249E-2</v>
      </c>
      <c r="AL812" s="208" t="s">
        <v>640</v>
      </c>
      <c r="AM812" s="208" t="s">
        <v>1058</v>
      </c>
      <c r="AN812" s="208" t="s">
        <v>1057</v>
      </c>
      <c r="AO812" s="171" t="s">
        <v>1054</v>
      </c>
    </row>
    <row r="813" spans="1:43" x14ac:dyDescent="0.3">
      <c r="D813" s="31" t="s">
        <v>433</v>
      </c>
      <c r="E813" s="133" t="s">
        <v>441</v>
      </c>
      <c r="F813" s="139"/>
      <c r="H813" s="127" t="s">
        <v>442</v>
      </c>
      <c r="I813" s="127" t="s">
        <v>443</v>
      </c>
      <c r="J813" s="127" t="s">
        <v>444</v>
      </c>
      <c r="K813" s="127" t="s">
        <v>445</v>
      </c>
      <c r="L813" s="30"/>
      <c r="M813" s="172" t="str">
        <f>'Data base'!T65</f>
        <v>LC</v>
      </c>
      <c r="N813" s="167" t="s">
        <v>442</v>
      </c>
      <c r="O813" s="167" t="s">
        <v>443</v>
      </c>
      <c r="P813" s="167" t="s">
        <v>444</v>
      </c>
      <c r="Q813" s="171" t="s">
        <v>445</v>
      </c>
      <c r="R813" s="30"/>
      <c r="S813" s="167" t="str">
        <f>'Data base'!AC65</f>
        <v>-</v>
      </c>
      <c r="T813" s="167" t="s">
        <v>442</v>
      </c>
      <c r="U813" s="167" t="s">
        <v>443</v>
      </c>
      <c r="V813" s="167" t="s">
        <v>444</v>
      </c>
      <c r="W813" s="171" t="s">
        <v>445</v>
      </c>
      <c r="X813" s="30"/>
      <c r="Y813" s="97" t="str">
        <f>'Data base'!AL65</f>
        <v>-</v>
      </c>
      <c r="Z813" s="167" t="s">
        <v>442</v>
      </c>
      <c r="AA813" s="167" t="s">
        <v>443</v>
      </c>
      <c r="AB813" s="167" t="s">
        <v>444</v>
      </c>
      <c r="AC813" s="171" t="s">
        <v>445</v>
      </c>
      <c r="AD813" s="30"/>
      <c r="AE813" s="208" t="str">
        <f>'Data base'!AU65</f>
        <v>-</v>
      </c>
      <c r="AF813" s="167" t="s">
        <v>442</v>
      </c>
      <c r="AG813" s="167" t="s">
        <v>443</v>
      </c>
      <c r="AH813" s="167" t="s">
        <v>444</v>
      </c>
      <c r="AI813" s="171" t="s">
        <v>445</v>
      </c>
      <c r="AJ813" s="30"/>
      <c r="AK813" s="208" t="str">
        <f>'Data base'!BD65</f>
        <v>-</v>
      </c>
      <c r="AL813" s="167" t="s">
        <v>442</v>
      </c>
      <c r="AM813" s="167" t="s">
        <v>443</v>
      </c>
      <c r="AN813" s="167" t="s">
        <v>444</v>
      </c>
      <c r="AO813" s="171" t="s">
        <v>445</v>
      </c>
    </row>
    <row r="814" spans="1:43" x14ac:dyDescent="0.3">
      <c r="D814" s="264" t="s">
        <v>434</v>
      </c>
      <c r="E814" s="30" t="s">
        <v>384</v>
      </c>
      <c r="F814" s="139"/>
      <c r="H814" s="127" t="s">
        <v>389</v>
      </c>
      <c r="I814" s="127" t="s">
        <v>404</v>
      </c>
      <c r="J814" s="127" t="s">
        <v>287</v>
      </c>
      <c r="K814" s="127" t="s">
        <v>318</v>
      </c>
      <c r="L814" s="30"/>
      <c r="M814" s="218" t="str">
        <f>'Data base'!Y65</f>
        <v>+ (50 - 70)</v>
      </c>
      <c r="N814" s="167" t="s">
        <v>389</v>
      </c>
      <c r="O814" s="167" t="s">
        <v>404</v>
      </c>
      <c r="P814" s="167" t="s">
        <v>287</v>
      </c>
      <c r="Q814" s="171" t="s">
        <v>318</v>
      </c>
      <c r="R814" s="30"/>
      <c r="S814" s="59" t="str">
        <f>'Data base'!AH65</f>
        <v xml:space="preserve"> + (703 - 1,053)</v>
      </c>
      <c r="T814" s="167" t="s">
        <v>389</v>
      </c>
      <c r="U814" s="167" t="s">
        <v>404</v>
      </c>
      <c r="V814" s="167" t="s">
        <v>287</v>
      </c>
      <c r="W814" s="171" t="s">
        <v>318</v>
      </c>
      <c r="X814" s="30"/>
      <c r="Y814" s="99" t="str">
        <f>'Data base'!AQ65</f>
        <v xml:space="preserve"> + ( - 183)</v>
      </c>
      <c r="Z814" s="167" t="s">
        <v>389</v>
      </c>
      <c r="AA814" s="167" t="s">
        <v>404</v>
      </c>
      <c r="AB814" s="167" t="s">
        <v>287</v>
      </c>
      <c r="AC814" s="171" t="s">
        <v>318</v>
      </c>
      <c r="AD814" s="30"/>
      <c r="AE814" s="208">
        <f>'Data base'!AZ65</f>
        <v>0</v>
      </c>
      <c r="AF814" s="167" t="s">
        <v>389</v>
      </c>
      <c r="AG814" s="167" t="s">
        <v>404</v>
      </c>
      <c r="AH814" s="171" t="s">
        <v>287</v>
      </c>
      <c r="AI814" s="167" t="s">
        <v>318</v>
      </c>
      <c r="AJ814" s="30"/>
      <c r="AK814" s="99" t="str">
        <f>'Data base'!BJ65</f>
        <v xml:space="preserve"> - (5 - 45)</v>
      </c>
      <c r="AL814" s="167" t="s">
        <v>389</v>
      </c>
      <c r="AM814" s="171" t="s">
        <v>404</v>
      </c>
      <c r="AN814" s="167" t="s">
        <v>287</v>
      </c>
      <c r="AO814" s="167" t="s">
        <v>318</v>
      </c>
    </row>
    <row r="815" spans="1:43" x14ac:dyDescent="0.3">
      <c r="D815" s="264"/>
      <c r="E815" s="30" t="s">
        <v>383</v>
      </c>
      <c r="F815" s="139"/>
      <c r="H815" s="134"/>
      <c r="I815" s="127" t="s">
        <v>389</v>
      </c>
      <c r="J815" s="127" t="s">
        <v>287</v>
      </c>
      <c r="K815" s="127" t="s">
        <v>318</v>
      </c>
      <c r="L815" s="30"/>
      <c r="M815" s="218" t="str">
        <f>'Data base'!X65</f>
        <v>+ (50 - 70)</v>
      </c>
      <c r="N815" s="169"/>
      <c r="O815" s="167" t="s">
        <v>389</v>
      </c>
      <c r="P815" s="167" t="s">
        <v>287</v>
      </c>
      <c r="Q815" s="171" t="s">
        <v>318</v>
      </c>
      <c r="R815" s="30"/>
      <c r="S815" s="59" t="str">
        <f>'Data base'!AG65</f>
        <v>+ (19 - 266)</v>
      </c>
      <c r="T815" s="169"/>
      <c r="U815" s="167" t="s">
        <v>389</v>
      </c>
      <c r="V815" s="167" t="s">
        <v>287</v>
      </c>
      <c r="W815" s="171" t="s">
        <v>318</v>
      </c>
      <c r="X815" s="30"/>
      <c r="Y815" s="99" t="str">
        <f>'Data base'!AP65</f>
        <v xml:space="preserve"> + (40 - 360)</v>
      </c>
      <c r="Z815" s="169"/>
      <c r="AA815" s="167" t="s">
        <v>389</v>
      </c>
      <c r="AB815" s="167" t="s">
        <v>287</v>
      </c>
      <c r="AC815" s="171" t="s">
        <v>318</v>
      </c>
      <c r="AD815" s="30"/>
      <c r="AE815" s="208">
        <f>'Data base'!AY65</f>
        <v>0</v>
      </c>
      <c r="AF815" s="169"/>
      <c r="AG815" s="167" t="s">
        <v>389</v>
      </c>
      <c r="AH815" s="171" t="s">
        <v>287</v>
      </c>
      <c r="AI815" s="167" t="s">
        <v>318</v>
      </c>
      <c r="AJ815" s="30"/>
      <c r="AK815" s="99">
        <f>'Data base'!BI65</f>
        <v>0</v>
      </c>
      <c r="AL815" s="169"/>
      <c r="AM815" s="167" t="s">
        <v>389</v>
      </c>
      <c r="AN815" s="171" t="s">
        <v>287</v>
      </c>
      <c r="AO815" s="167" t="s">
        <v>318</v>
      </c>
    </row>
    <row r="816" spans="1:43" x14ac:dyDescent="0.3">
      <c r="D816" s="30" t="s">
        <v>436</v>
      </c>
      <c r="E816" s="30"/>
      <c r="F816" s="139"/>
      <c r="H816" s="127" t="s">
        <v>448</v>
      </c>
      <c r="I816" s="127" t="s">
        <v>449</v>
      </c>
      <c r="J816" s="127" t="s">
        <v>450</v>
      </c>
      <c r="K816" s="127" t="s">
        <v>493</v>
      </c>
      <c r="L816" s="30"/>
      <c r="M816" s="216">
        <f>'Data base'!W65</f>
        <v>6.6666666666666664E-4</v>
      </c>
      <c r="N816" s="167" t="s">
        <v>448</v>
      </c>
      <c r="O816" s="167" t="s">
        <v>449</v>
      </c>
      <c r="P816" s="167" t="s">
        <v>450</v>
      </c>
      <c r="Q816" s="171" t="s">
        <v>493</v>
      </c>
      <c r="R816" s="30"/>
      <c r="S816" s="96">
        <f>'Data base'!AF65</f>
        <v>5.6603773584905662E-2</v>
      </c>
      <c r="T816" s="167" t="s">
        <v>448</v>
      </c>
      <c r="U816" s="171" t="s">
        <v>1049</v>
      </c>
      <c r="V816" s="167" t="s">
        <v>450</v>
      </c>
      <c r="W816" s="167" t="s">
        <v>493</v>
      </c>
      <c r="X816" s="30"/>
      <c r="Y816" s="100">
        <f>'Data base'!AO65</f>
        <v>1.090909090909091E-3</v>
      </c>
      <c r="Z816" s="167" t="s">
        <v>448</v>
      </c>
      <c r="AA816" s="167" t="s">
        <v>449</v>
      </c>
      <c r="AB816" s="167" t="s">
        <v>450</v>
      </c>
      <c r="AC816" s="171" t="s">
        <v>493</v>
      </c>
      <c r="AD816" s="30"/>
      <c r="AE816" s="96">
        <f>'Data base'!AX65</f>
        <v>3.0000000000000001E-3</v>
      </c>
      <c r="AF816" s="167" t="s">
        <v>448</v>
      </c>
      <c r="AG816" s="167" t="s">
        <v>449</v>
      </c>
      <c r="AH816" s="167" t="s">
        <v>450</v>
      </c>
      <c r="AI816" s="171" t="s">
        <v>493</v>
      </c>
      <c r="AJ816" s="30"/>
      <c r="AK816" s="97">
        <f>'Data base'!BH65</f>
        <v>0.53333333333333333</v>
      </c>
      <c r="AL816" s="167" t="s">
        <v>448</v>
      </c>
      <c r="AM816" s="171" t="s">
        <v>489</v>
      </c>
      <c r="AN816" s="167" t="s">
        <v>450</v>
      </c>
      <c r="AO816" s="167" t="s">
        <v>493</v>
      </c>
    </row>
    <row r="817" spans="1:47" x14ac:dyDescent="0.3">
      <c r="D817" s="30" t="s">
        <v>437</v>
      </c>
      <c r="E817" s="30"/>
      <c r="F817" s="140" t="str">
        <f>'Data base'!E65</f>
        <v>&lt;3.3</v>
      </c>
      <c r="G817" s="127" t="str">
        <f>$F817</f>
        <v>&lt;3.3</v>
      </c>
      <c r="H817" s="127" t="s">
        <v>451</v>
      </c>
      <c r="I817" s="127" t="s">
        <v>452</v>
      </c>
      <c r="J817" s="135" t="s">
        <v>453</v>
      </c>
      <c r="K817" s="171" t="s">
        <v>370</v>
      </c>
      <c r="L817" s="30"/>
      <c r="M817" s="172" t="str">
        <f>$F817</f>
        <v>&lt;3.3</v>
      </c>
      <c r="N817" s="167" t="s">
        <v>451</v>
      </c>
      <c r="O817" s="167" t="s">
        <v>452</v>
      </c>
      <c r="P817" s="170" t="s">
        <v>453</v>
      </c>
      <c r="Q817" s="171" t="s">
        <v>370</v>
      </c>
      <c r="R817" s="30"/>
      <c r="S817" s="167" t="str">
        <f>$F817</f>
        <v>&lt;3.3</v>
      </c>
      <c r="T817" s="167" t="s">
        <v>451</v>
      </c>
      <c r="U817" s="167" t="s">
        <v>452</v>
      </c>
      <c r="V817" s="170" t="s">
        <v>453</v>
      </c>
      <c r="W817" s="171" t="s">
        <v>370</v>
      </c>
      <c r="X817" s="30"/>
      <c r="Y817" s="208" t="str">
        <f>$F817</f>
        <v>&lt;3.3</v>
      </c>
      <c r="Z817" s="167" t="s">
        <v>451</v>
      </c>
      <c r="AA817" s="167" t="s">
        <v>452</v>
      </c>
      <c r="AB817" s="170" t="s">
        <v>453</v>
      </c>
      <c r="AC817" s="171" t="s">
        <v>370</v>
      </c>
      <c r="AD817" s="30"/>
      <c r="AE817" s="208" t="str">
        <f>$F817</f>
        <v>&lt;3.3</v>
      </c>
      <c r="AF817" s="167" t="s">
        <v>451</v>
      </c>
      <c r="AG817" s="167" t="s">
        <v>452</v>
      </c>
      <c r="AH817" s="170" t="s">
        <v>453</v>
      </c>
      <c r="AI817" s="171" t="s">
        <v>370</v>
      </c>
      <c r="AJ817" s="30"/>
      <c r="AK817" s="208" t="str">
        <f>$F817</f>
        <v>&lt;3.3</v>
      </c>
      <c r="AL817" s="167" t="s">
        <v>451</v>
      </c>
      <c r="AM817" s="167" t="s">
        <v>452</v>
      </c>
      <c r="AN817" s="170" t="s">
        <v>453</v>
      </c>
      <c r="AO817" s="171" t="s">
        <v>370</v>
      </c>
    </row>
    <row r="818" spans="1:47" x14ac:dyDescent="0.3">
      <c r="D818" s="30" t="s">
        <v>561</v>
      </c>
      <c r="E818" s="30"/>
      <c r="F818" s="139"/>
      <c r="H818" s="127"/>
      <c r="I818" s="127"/>
      <c r="J818" s="135"/>
      <c r="K818" s="127"/>
      <c r="L818" s="30"/>
      <c r="M818" s="172">
        <f>'Data base'!U65</f>
        <v>60000</v>
      </c>
      <c r="N818" s="127"/>
      <c r="O818" s="127"/>
      <c r="P818" s="135"/>
      <c r="Q818" s="127"/>
      <c r="R818" s="30"/>
      <c r="S818" s="299">
        <f>'Data base'!AD65</f>
        <v>5300</v>
      </c>
      <c r="T818" s="299"/>
      <c r="U818" s="299"/>
      <c r="V818" s="365"/>
      <c r="W818" s="299"/>
      <c r="X818" s="300"/>
      <c r="Y818" s="299">
        <f>'Data base'!AM65</f>
        <v>55000</v>
      </c>
      <c r="Z818" s="300"/>
      <c r="AA818" s="300"/>
      <c r="AB818" s="300"/>
      <c r="AC818" s="300"/>
      <c r="AD818" s="300"/>
      <c r="AE818" s="299">
        <f>'Data base'!AV65</f>
        <v>20000</v>
      </c>
      <c r="AF818" s="300"/>
      <c r="AG818" s="300"/>
      <c r="AH818" s="300"/>
      <c r="AI818" s="300"/>
      <c r="AJ818" s="300"/>
      <c r="AK818" s="299">
        <f>'Data base'!BF65</f>
        <v>750</v>
      </c>
      <c r="AL818" s="300"/>
      <c r="AM818" s="300"/>
      <c r="AN818" s="300"/>
      <c r="AO818" s="300"/>
      <c r="AP818" s="300"/>
      <c r="AQ818" s="300"/>
      <c r="AR818" s="300"/>
      <c r="AS818" s="300"/>
      <c r="AT818" s="300"/>
      <c r="AU818" s="300"/>
    </row>
    <row r="819" spans="1:47" x14ac:dyDescent="0.3">
      <c r="D819" s="30" t="s">
        <v>1039</v>
      </c>
      <c r="E819" s="30"/>
      <c r="F819" s="139"/>
      <c r="H819" s="30"/>
      <c r="I819" s="30"/>
      <c r="J819" s="30"/>
      <c r="K819" s="30"/>
      <c r="L819" s="30"/>
      <c r="M819" s="172">
        <f>Protection!F65</f>
        <v>0</v>
      </c>
      <c r="N819" s="30"/>
      <c r="O819" s="30"/>
      <c r="P819" s="30"/>
      <c r="Q819" s="30"/>
      <c r="R819" s="30"/>
      <c r="S819" s="225">
        <f>Protection!G65</f>
        <v>0</v>
      </c>
      <c r="T819" s="30"/>
      <c r="U819" s="30"/>
      <c r="V819" s="30"/>
      <c r="W819" s="30"/>
      <c r="X819" s="30"/>
      <c r="Y819" s="208">
        <f>Protection!H65</f>
        <v>0</v>
      </c>
      <c r="Z819" s="30"/>
      <c r="AA819" s="30"/>
      <c r="AB819" s="30"/>
      <c r="AC819" s="30"/>
      <c r="AD819" s="30"/>
      <c r="AE819" s="208">
        <f>Protection!I65</f>
        <v>0</v>
      </c>
      <c r="AF819" s="30"/>
      <c r="AG819" s="30"/>
      <c r="AH819" s="30"/>
      <c r="AI819" s="30"/>
      <c r="AJ819" s="30"/>
      <c r="AK819" s="208" t="str">
        <f>Protection!J65</f>
        <v>Yes</v>
      </c>
      <c r="AL819" s="30"/>
      <c r="AM819" s="30"/>
      <c r="AN819" s="30"/>
      <c r="AO819" s="30"/>
    </row>
    <row r="820" spans="1:47" x14ac:dyDescent="0.3">
      <c r="D820" s="30" t="s">
        <v>1038</v>
      </c>
      <c r="E820" s="30"/>
      <c r="F820" s="139"/>
      <c r="H820" s="30"/>
      <c r="I820" s="30"/>
      <c r="J820" s="30"/>
      <c r="K820" s="30"/>
      <c r="L820" s="30"/>
      <c r="M820" s="172">
        <f>Protection!L65</f>
        <v>0</v>
      </c>
      <c r="N820" s="30"/>
      <c r="O820" s="30"/>
      <c r="P820" s="30"/>
      <c r="Q820" s="30"/>
      <c r="R820" s="30"/>
      <c r="S820" s="30" t="str">
        <f>Protection!M65</f>
        <v>none</v>
      </c>
      <c r="T820" s="30"/>
      <c r="U820" s="30"/>
      <c r="V820" s="30"/>
      <c r="W820" s="30"/>
      <c r="X820" s="30"/>
      <c r="Y820" s="208">
        <f>Protection!N65</f>
        <v>0</v>
      </c>
      <c r="Z820" s="30"/>
      <c r="AA820" s="30"/>
      <c r="AB820" s="30"/>
      <c r="AC820" s="30"/>
      <c r="AD820" s="30"/>
      <c r="AE820" s="208">
        <f>Protection!O65</f>
        <v>0</v>
      </c>
      <c r="AF820" s="30"/>
      <c r="AG820" s="30"/>
      <c r="AH820" s="30"/>
      <c r="AI820" s="30"/>
      <c r="AJ820" s="30"/>
      <c r="AK820" s="225">
        <f>Protection!P65</f>
        <v>100</v>
      </c>
      <c r="AL820" s="30"/>
      <c r="AM820" s="30"/>
      <c r="AN820" s="30"/>
      <c r="AO820" s="30"/>
    </row>
    <row r="822" spans="1:47" x14ac:dyDescent="0.3">
      <c r="A822" s="194">
        <v>66</v>
      </c>
      <c r="B822" s="39" t="str">
        <f>'Data base'!C66</f>
        <v>Ficedula albicollis</v>
      </c>
      <c r="C822" s="29" t="str">
        <f>'Data base'!D66</f>
        <v>Collared Flycatcher</v>
      </c>
      <c r="D822" s="65" t="s">
        <v>438</v>
      </c>
      <c r="E822" s="65"/>
      <c r="F822" s="131"/>
      <c r="G822" s="138" t="s">
        <v>456</v>
      </c>
      <c r="H822" s="131" t="s">
        <v>439</v>
      </c>
      <c r="I822" s="131" t="s">
        <v>381</v>
      </c>
      <c r="J822" s="131" t="s">
        <v>861</v>
      </c>
      <c r="K822" s="131" t="s">
        <v>860</v>
      </c>
      <c r="L822" s="30"/>
      <c r="N822" s="131" t="s">
        <v>439</v>
      </c>
      <c r="O822" s="131" t="s">
        <v>381</v>
      </c>
      <c r="P822" s="131" t="s">
        <v>861</v>
      </c>
      <c r="Q822" s="131" t="s">
        <v>860</v>
      </c>
      <c r="R822" s="30"/>
      <c r="S822" s="137" t="s">
        <v>456</v>
      </c>
      <c r="T822" s="131" t="s">
        <v>439</v>
      </c>
      <c r="U822" s="131" t="s">
        <v>381</v>
      </c>
      <c r="V822" s="131" t="s">
        <v>861</v>
      </c>
      <c r="W822" s="131" t="s">
        <v>860</v>
      </c>
      <c r="X822" s="30"/>
      <c r="Y822" s="30"/>
      <c r="Z822" s="131" t="s">
        <v>439</v>
      </c>
      <c r="AA822" s="131" t="s">
        <v>381</v>
      </c>
      <c r="AB822" s="131" t="s">
        <v>861</v>
      </c>
      <c r="AC822" s="131" t="s">
        <v>860</v>
      </c>
      <c r="AD822" s="30"/>
      <c r="AE822" s="30"/>
      <c r="AF822" s="131" t="s">
        <v>439</v>
      </c>
      <c r="AG822" s="131" t="s">
        <v>381</v>
      </c>
      <c r="AH822" s="131" t="s">
        <v>861</v>
      </c>
      <c r="AI822" s="131" t="s">
        <v>860</v>
      </c>
      <c r="AJ822" s="30"/>
      <c r="AK822" s="30"/>
      <c r="AL822" s="131" t="s">
        <v>439</v>
      </c>
      <c r="AM822" s="131" t="s">
        <v>381</v>
      </c>
      <c r="AN822" s="131" t="s">
        <v>861</v>
      </c>
      <c r="AO822" s="131" t="s">
        <v>860</v>
      </c>
    </row>
    <row r="823" spans="1:47" x14ac:dyDescent="0.3">
      <c r="D823" s="130" t="s">
        <v>432</v>
      </c>
      <c r="E823" s="130"/>
      <c r="F823" s="141">
        <f>'Data base'!G66</f>
        <v>0</v>
      </c>
      <c r="G823" s="127">
        <f>$F823</f>
        <v>0</v>
      </c>
      <c r="H823" s="132">
        <v>1</v>
      </c>
      <c r="I823" s="132">
        <v>2</v>
      </c>
      <c r="J823" s="132">
        <v>3</v>
      </c>
      <c r="K823" s="173" t="s">
        <v>440</v>
      </c>
      <c r="L823" s="30"/>
      <c r="M823" s="167">
        <f>$F823</f>
        <v>0</v>
      </c>
      <c r="N823" s="168">
        <v>1</v>
      </c>
      <c r="O823" s="168">
        <v>2</v>
      </c>
      <c r="P823" s="168">
        <v>3</v>
      </c>
      <c r="Q823" s="173" t="s">
        <v>440</v>
      </c>
      <c r="R823" s="30"/>
      <c r="S823" s="127">
        <f>$F823</f>
        <v>0</v>
      </c>
      <c r="T823" s="132">
        <v>1</v>
      </c>
      <c r="U823" s="132">
        <v>2</v>
      </c>
      <c r="V823" s="132">
        <v>3</v>
      </c>
      <c r="W823" s="142" t="s">
        <v>440</v>
      </c>
      <c r="X823" s="30"/>
      <c r="Y823" s="167">
        <f>$F823</f>
        <v>0</v>
      </c>
      <c r="Z823" s="168">
        <v>1</v>
      </c>
      <c r="AA823" s="168">
        <v>2</v>
      </c>
      <c r="AB823" s="168">
        <v>3</v>
      </c>
      <c r="AC823" s="173" t="s">
        <v>440</v>
      </c>
      <c r="AD823" s="30"/>
      <c r="AE823" s="167">
        <f>$F823</f>
        <v>0</v>
      </c>
      <c r="AF823" s="168">
        <v>1</v>
      </c>
      <c r="AG823" s="168">
        <v>2</v>
      </c>
      <c r="AH823" s="168">
        <v>3</v>
      </c>
      <c r="AI823" s="173" t="s">
        <v>440</v>
      </c>
      <c r="AJ823" s="30"/>
      <c r="AK823" s="167">
        <f>$F823</f>
        <v>0</v>
      </c>
      <c r="AL823" s="168">
        <v>1</v>
      </c>
      <c r="AM823" s="168">
        <v>2</v>
      </c>
      <c r="AN823" s="168">
        <v>3</v>
      </c>
      <c r="AO823" s="173" t="s">
        <v>440</v>
      </c>
    </row>
    <row r="824" spans="1:47" x14ac:dyDescent="0.3">
      <c r="D824" s="31" t="s">
        <v>435</v>
      </c>
      <c r="E824" s="30"/>
      <c r="F824" s="140" t="str">
        <f>'Data base'!J66</f>
        <v>x</v>
      </c>
      <c r="G824" s="127" t="str">
        <f>$F824</f>
        <v>x</v>
      </c>
      <c r="H824" s="127" t="s">
        <v>389</v>
      </c>
      <c r="I824" s="127" t="s">
        <v>404</v>
      </c>
      <c r="J824" s="127" t="s">
        <v>446</v>
      </c>
      <c r="K824" s="127" t="s">
        <v>447</v>
      </c>
      <c r="L824" s="30"/>
      <c r="M824" s="167" t="str">
        <f>$F824</f>
        <v>x</v>
      </c>
      <c r="N824" s="167" t="s">
        <v>389</v>
      </c>
      <c r="O824" s="167" t="s">
        <v>404</v>
      </c>
      <c r="P824" s="171" t="s">
        <v>446</v>
      </c>
      <c r="Q824" s="167" t="s">
        <v>447</v>
      </c>
      <c r="R824" s="30"/>
      <c r="S824" s="127" t="str">
        <f>$F824</f>
        <v>x</v>
      </c>
      <c r="T824" s="127" t="s">
        <v>389</v>
      </c>
      <c r="U824" s="127" t="s">
        <v>404</v>
      </c>
      <c r="V824" s="127" t="s">
        <v>446</v>
      </c>
      <c r="W824" s="127" t="s">
        <v>447</v>
      </c>
      <c r="X824" s="30"/>
      <c r="Y824" s="167" t="str">
        <f>$F824</f>
        <v>x</v>
      </c>
      <c r="Z824" s="167" t="s">
        <v>389</v>
      </c>
      <c r="AA824" s="167" t="s">
        <v>404</v>
      </c>
      <c r="AB824" s="171" t="s">
        <v>446</v>
      </c>
      <c r="AC824" s="167" t="s">
        <v>447</v>
      </c>
      <c r="AD824" s="30"/>
      <c r="AE824" s="167" t="str">
        <f>$F824</f>
        <v>x</v>
      </c>
      <c r="AF824" s="144" t="s">
        <v>389</v>
      </c>
      <c r="AG824" s="144" t="s">
        <v>404</v>
      </c>
      <c r="AH824" s="144" t="s">
        <v>446</v>
      </c>
      <c r="AI824" s="167" t="s">
        <v>447</v>
      </c>
      <c r="AJ824" s="30"/>
      <c r="AK824" s="167" t="str">
        <f>$F824</f>
        <v>x</v>
      </c>
      <c r="AL824" s="167" t="s">
        <v>389</v>
      </c>
      <c r="AM824" s="167" t="s">
        <v>404</v>
      </c>
      <c r="AN824" s="171" t="s">
        <v>446</v>
      </c>
      <c r="AO824" s="167" t="s">
        <v>447</v>
      </c>
    </row>
    <row r="825" spans="1:47" s="194" customFormat="1" x14ac:dyDescent="0.3">
      <c r="B825" s="3"/>
      <c r="D825" s="31" t="s">
        <v>601</v>
      </c>
      <c r="F825" s="139"/>
      <c r="G825" s="97">
        <f>'Data base'!S66</f>
        <v>0</v>
      </c>
      <c r="H825" s="208" t="s">
        <v>640</v>
      </c>
      <c r="I825" s="208" t="s">
        <v>1058</v>
      </c>
      <c r="J825" s="208" t="s">
        <v>1057</v>
      </c>
      <c r="K825" s="208" t="s">
        <v>1054</v>
      </c>
      <c r="M825" s="98">
        <f>'Data base'!AB66</f>
        <v>9.772733704784646E-4</v>
      </c>
      <c r="N825" s="208" t="s">
        <v>640</v>
      </c>
      <c r="O825" s="208" t="s">
        <v>1058</v>
      </c>
      <c r="P825" s="208" t="s">
        <v>1057</v>
      </c>
      <c r="Q825" s="171" t="s">
        <v>1054</v>
      </c>
      <c r="S825" s="97">
        <f>'Data base'!AK66</f>
        <v>0</v>
      </c>
      <c r="T825" s="208" t="s">
        <v>640</v>
      </c>
      <c r="U825" s="208" t="s">
        <v>1058</v>
      </c>
      <c r="V825" s="208" t="s">
        <v>1057</v>
      </c>
      <c r="W825" s="208" t="s">
        <v>1054</v>
      </c>
      <c r="Y825" s="97">
        <f>'Data base'!AT66</f>
        <v>6.8432891049559537E-4</v>
      </c>
      <c r="Z825" s="208" t="s">
        <v>640</v>
      </c>
      <c r="AA825" s="208" t="s">
        <v>1058</v>
      </c>
      <c r="AB825" s="208" t="s">
        <v>1057</v>
      </c>
      <c r="AC825" s="171" t="s">
        <v>1054</v>
      </c>
      <c r="AE825" s="97">
        <f>'Data base'!BC66</f>
        <v>6.768777947932619E-4</v>
      </c>
      <c r="AF825" s="208" t="s">
        <v>640</v>
      </c>
      <c r="AG825" s="208" t="s">
        <v>1058</v>
      </c>
      <c r="AH825" s="208" t="s">
        <v>1057</v>
      </c>
      <c r="AI825" s="171" t="s">
        <v>1054</v>
      </c>
      <c r="AK825" s="97">
        <f>'Data base'!BM66</f>
        <v>4.9079070387190622E-2</v>
      </c>
      <c r="AL825" s="208" t="s">
        <v>640</v>
      </c>
      <c r="AM825" s="208" t="s">
        <v>1058</v>
      </c>
      <c r="AN825" s="208" t="s">
        <v>1057</v>
      </c>
      <c r="AO825" s="171" t="s">
        <v>1054</v>
      </c>
    </row>
    <row r="826" spans="1:47" x14ac:dyDescent="0.3">
      <c r="D826" s="31" t="s">
        <v>433</v>
      </c>
      <c r="E826" s="133" t="s">
        <v>441</v>
      </c>
      <c r="F826" s="139"/>
      <c r="H826" s="127" t="s">
        <v>442</v>
      </c>
      <c r="I826" s="127" t="s">
        <v>443</v>
      </c>
      <c r="J826" s="127" t="s">
        <v>444</v>
      </c>
      <c r="K826" s="127" t="s">
        <v>445</v>
      </c>
      <c r="L826" s="30"/>
      <c r="M826" s="172" t="str">
        <f>'Data base'!T66</f>
        <v>(NA)</v>
      </c>
      <c r="N826" s="167" t="s">
        <v>442</v>
      </c>
      <c r="O826" s="167" t="s">
        <v>443</v>
      </c>
      <c r="P826" s="167" t="s">
        <v>444</v>
      </c>
      <c r="Q826" s="167" t="s">
        <v>445</v>
      </c>
      <c r="R826" s="30"/>
      <c r="S826" s="127" t="str">
        <f>'Data base'!AC66</f>
        <v>-</v>
      </c>
      <c r="T826" s="127" t="s">
        <v>442</v>
      </c>
      <c r="U826" s="127" t="s">
        <v>443</v>
      </c>
      <c r="V826" s="127" t="s">
        <v>444</v>
      </c>
      <c r="W826" s="138" t="s">
        <v>445</v>
      </c>
      <c r="X826" s="30"/>
      <c r="Y826" s="97" t="str">
        <f>'Data base'!AL66</f>
        <v>-</v>
      </c>
      <c r="Z826" s="167" t="s">
        <v>442</v>
      </c>
      <c r="AA826" s="167" t="s">
        <v>443</v>
      </c>
      <c r="AB826" s="167" t="s">
        <v>444</v>
      </c>
      <c r="AC826" s="171" t="s">
        <v>445</v>
      </c>
      <c r="AD826" s="30"/>
      <c r="AE826" s="208" t="str">
        <f>'Data base'!AU66</f>
        <v>-</v>
      </c>
      <c r="AF826" s="167" t="s">
        <v>442</v>
      </c>
      <c r="AG826" s="167" t="s">
        <v>443</v>
      </c>
      <c r="AH826" s="167" t="s">
        <v>444</v>
      </c>
      <c r="AI826" s="171" t="s">
        <v>445</v>
      </c>
      <c r="AJ826" s="30"/>
      <c r="AK826" s="208" t="str">
        <f>'Data base'!BD66</f>
        <v>-</v>
      </c>
      <c r="AL826" s="167" t="s">
        <v>442</v>
      </c>
      <c r="AM826" s="167" t="s">
        <v>443</v>
      </c>
      <c r="AN826" s="167" t="s">
        <v>444</v>
      </c>
      <c r="AO826" s="171" t="s">
        <v>445</v>
      </c>
    </row>
    <row r="827" spans="1:47" x14ac:dyDescent="0.3">
      <c r="D827" s="264" t="s">
        <v>434</v>
      </c>
      <c r="E827" s="30" t="s">
        <v>384</v>
      </c>
      <c r="F827" s="139"/>
      <c r="H827" s="127" t="s">
        <v>389</v>
      </c>
      <c r="I827" s="127" t="s">
        <v>404</v>
      </c>
      <c r="J827" s="127" t="s">
        <v>287</v>
      </c>
      <c r="K827" s="127" t="s">
        <v>318</v>
      </c>
      <c r="L827" s="30"/>
      <c r="M827" s="218" t="str">
        <f>'Data base'!Y66</f>
        <v>+ (20 - 50)</v>
      </c>
      <c r="N827" s="167" t="s">
        <v>389</v>
      </c>
      <c r="O827" s="167" t="s">
        <v>404</v>
      </c>
      <c r="P827" s="167" t="s">
        <v>287</v>
      </c>
      <c r="Q827" s="171" t="s">
        <v>318</v>
      </c>
      <c r="R827" s="30"/>
      <c r="S827" s="127" t="str">
        <f>'Data base'!AH66</f>
        <v>-</v>
      </c>
      <c r="T827" s="127" t="s">
        <v>389</v>
      </c>
      <c r="U827" s="127" t="s">
        <v>404</v>
      </c>
      <c r="V827" s="127" t="s">
        <v>287</v>
      </c>
      <c r="W827" s="127" t="s">
        <v>318</v>
      </c>
      <c r="X827" s="30"/>
      <c r="Y827" s="99">
        <f>'Data base'!AQ66</f>
        <v>0</v>
      </c>
      <c r="Z827" s="167" t="s">
        <v>389</v>
      </c>
      <c r="AA827" s="167" t="s">
        <v>404</v>
      </c>
      <c r="AB827" s="171" t="s">
        <v>287</v>
      </c>
      <c r="AC827" s="167" t="s">
        <v>318</v>
      </c>
      <c r="AD827" s="30"/>
      <c r="AE827" s="208" t="str">
        <f>'Data base'!AZ66</f>
        <v xml:space="preserve">x </v>
      </c>
      <c r="AF827" s="167" t="s">
        <v>389</v>
      </c>
      <c r="AG827" s="167" t="s">
        <v>404</v>
      </c>
      <c r="AH827" s="167" t="s">
        <v>287</v>
      </c>
      <c r="AI827" s="167" t="s">
        <v>318</v>
      </c>
      <c r="AJ827" s="30"/>
      <c r="AK827" s="99" t="str">
        <f>'Data base'!BJ66</f>
        <v xml:space="preserve"> + (10 - 40)</v>
      </c>
      <c r="AL827" s="167" t="s">
        <v>389</v>
      </c>
      <c r="AM827" s="167" t="s">
        <v>404</v>
      </c>
      <c r="AN827" s="167" t="s">
        <v>287</v>
      </c>
      <c r="AO827" s="171" t="s">
        <v>318</v>
      </c>
    </row>
    <row r="828" spans="1:47" x14ac:dyDescent="0.3">
      <c r="D828" s="264"/>
      <c r="E828" s="30" t="s">
        <v>383</v>
      </c>
      <c r="F828" s="139"/>
      <c r="H828" s="134"/>
      <c r="I828" s="127" t="s">
        <v>389</v>
      </c>
      <c r="J828" s="127" t="s">
        <v>287</v>
      </c>
      <c r="K828" s="127" t="s">
        <v>318</v>
      </c>
      <c r="L828" s="30"/>
      <c r="M828" s="218" t="str">
        <f>'Data base'!X66</f>
        <v>+ (20 - 50)</v>
      </c>
      <c r="N828" s="169"/>
      <c r="O828" s="167" t="s">
        <v>389</v>
      </c>
      <c r="P828" s="167" t="s">
        <v>287</v>
      </c>
      <c r="Q828" s="171" t="s">
        <v>318</v>
      </c>
      <c r="R828" s="30"/>
      <c r="S828" s="127" t="str">
        <f>'Data base'!AG66</f>
        <v>-</v>
      </c>
      <c r="T828" s="134"/>
      <c r="U828" s="127" t="s">
        <v>389</v>
      </c>
      <c r="V828" s="127" t="s">
        <v>287</v>
      </c>
      <c r="W828" s="127" t="s">
        <v>318</v>
      </c>
      <c r="X828" s="30"/>
      <c r="Y828" s="99">
        <f>'Data base'!AP66</f>
        <v>0</v>
      </c>
      <c r="Z828" s="169"/>
      <c r="AA828" s="167" t="s">
        <v>389</v>
      </c>
      <c r="AB828" s="171" t="s">
        <v>287</v>
      </c>
      <c r="AC828" s="167" t="s">
        <v>318</v>
      </c>
      <c r="AD828" s="30"/>
      <c r="AE828" s="208" t="str">
        <f>'Data base'!AY66</f>
        <v xml:space="preserve">x </v>
      </c>
      <c r="AF828" s="169"/>
      <c r="AG828" s="167" t="s">
        <v>389</v>
      </c>
      <c r="AH828" s="167" t="s">
        <v>287</v>
      </c>
      <c r="AI828" s="167" t="s">
        <v>318</v>
      </c>
      <c r="AJ828" s="30"/>
      <c r="AK828" s="99" t="str">
        <f>'Data base'!BI66</f>
        <v xml:space="preserve"> + (5 - 25)</v>
      </c>
      <c r="AL828" s="169"/>
      <c r="AM828" s="167" t="s">
        <v>389</v>
      </c>
      <c r="AN828" s="167" t="s">
        <v>287</v>
      </c>
      <c r="AO828" s="171" t="s">
        <v>318</v>
      </c>
    </row>
    <row r="829" spans="1:47" x14ac:dyDescent="0.3">
      <c r="D829" s="30" t="s">
        <v>436</v>
      </c>
      <c r="E829" s="30"/>
      <c r="F829" s="139"/>
      <c r="H829" s="127" t="s">
        <v>448</v>
      </c>
      <c r="I829" s="127" t="s">
        <v>449</v>
      </c>
      <c r="J829" s="127" t="s">
        <v>450</v>
      </c>
      <c r="K829" s="127" t="s">
        <v>493</v>
      </c>
      <c r="L829" s="30"/>
      <c r="M829" s="216">
        <f>'Data base'!W66</f>
        <v>40</v>
      </c>
      <c r="N829" s="171" t="s">
        <v>1040</v>
      </c>
      <c r="O829" s="167" t="s">
        <v>449</v>
      </c>
      <c r="P829" s="167" t="s">
        <v>450</v>
      </c>
      <c r="Q829" s="167" t="s">
        <v>493</v>
      </c>
      <c r="R829" s="30"/>
      <c r="S829" s="127" t="e">
        <f>'Data base'!AF66</f>
        <v>#DIV/0!</v>
      </c>
      <c r="T829" s="127" t="s">
        <v>448</v>
      </c>
      <c r="U829" s="127" t="s">
        <v>449</v>
      </c>
      <c r="V829" s="127" t="s">
        <v>450</v>
      </c>
      <c r="W829" s="127" t="s">
        <v>493</v>
      </c>
      <c r="X829" s="30"/>
      <c r="Y829" s="99">
        <f>'Data base'!AO66</f>
        <v>60</v>
      </c>
      <c r="Z829" s="171" t="s">
        <v>1040</v>
      </c>
      <c r="AA829" s="167" t="s">
        <v>449</v>
      </c>
      <c r="AB829" s="167" t="s">
        <v>450</v>
      </c>
      <c r="AC829" s="167" t="s">
        <v>493</v>
      </c>
      <c r="AD829" s="30"/>
      <c r="AE829" s="96">
        <f>'Data base'!AX66</f>
        <v>60</v>
      </c>
      <c r="AF829" s="171" t="s">
        <v>1040</v>
      </c>
      <c r="AG829" s="167" t="s">
        <v>449</v>
      </c>
      <c r="AH829" s="167" t="s">
        <v>450</v>
      </c>
      <c r="AI829" s="167" t="s">
        <v>493</v>
      </c>
      <c r="AJ829" s="30"/>
      <c r="AK829" s="97">
        <f>'Data base'!BH66</f>
        <v>8.6956521739130432E-2</v>
      </c>
      <c r="AL829" s="167" t="s">
        <v>448</v>
      </c>
      <c r="AM829" s="167" t="s">
        <v>449</v>
      </c>
      <c r="AN829" s="171" t="s">
        <v>1050</v>
      </c>
      <c r="AO829" s="167" t="s">
        <v>493</v>
      </c>
    </row>
    <row r="830" spans="1:47" x14ac:dyDescent="0.3">
      <c r="D830" s="30" t="s">
        <v>437</v>
      </c>
      <c r="E830" s="30"/>
      <c r="F830" s="140" t="str">
        <f>'Data base'!E66</f>
        <v>&lt;3.3</v>
      </c>
      <c r="G830" s="127" t="str">
        <f>$F830</f>
        <v>&lt;3.3</v>
      </c>
      <c r="H830" s="127" t="s">
        <v>451</v>
      </c>
      <c r="I830" s="127" t="s">
        <v>452</v>
      </c>
      <c r="J830" s="135" t="s">
        <v>453</v>
      </c>
      <c r="K830" s="171" t="s">
        <v>370</v>
      </c>
      <c r="L830" s="30"/>
      <c r="M830" s="172" t="str">
        <f>$F830</f>
        <v>&lt;3.3</v>
      </c>
      <c r="N830" s="167" t="s">
        <v>451</v>
      </c>
      <c r="O830" s="167" t="s">
        <v>452</v>
      </c>
      <c r="P830" s="170" t="s">
        <v>453</v>
      </c>
      <c r="Q830" s="171" t="s">
        <v>370</v>
      </c>
      <c r="R830" s="30"/>
      <c r="S830" s="127" t="str">
        <f>$F830</f>
        <v>&lt;3.3</v>
      </c>
      <c r="T830" s="127" t="s">
        <v>451</v>
      </c>
      <c r="U830" s="127" t="s">
        <v>452</v>
      </c>
      <c r="V830" s="135" t="s">
        <v>453</v>
      </c>
      <c r="W830" s="138" t="s">
        <v>370</v>
      </c>
      <c r="X830" s="30"/>
      <c r="Y830" s="208" t="str">
        <f>$F830</f>
        <v>&lt;3.3</v>
      </c>
      <c r="Z830" s="167" t="s">
        <v>451</v>
      </c>
      <c r="AA830" s="167" t="s">
        <v>452</v>
      </c>
      <c r="AB830" s="170" t="s">
        <v>453</v>
      </c>
      <c r="AC830" s="171" t="s">
        <v>370</v>
      </c>
      <c r="AD830" s="30"/>
      <c r="AE830" s="208" t="str">
        <f>$F830</f>
        <v>&lt;3.3</v>
      </c>
      <c r="AF830" s="167" t="s">
        <v>451</v>
      </c>
      <c r="AG830" s="167" t="s">
        <v>452</v>
      </c>
      <c r="AH830" s="170" t="s">
        <v>453</v>
      </c>
      <c r="AI830" s="171" t="s">
        <v>370</v>
      </c>
      <c r="AJ830" s="30"/>
      <c r="AK830" s="208" t="str">
        <f>$F830</f>
        <v>&lt;3.3</v>
      </c>
      <c r="AL830" s="167" t="s">
        <v>451</v>
      </c>
      <c r="AM830" s="167" t="s">
        <v>452</v>
      </c>
      <c r="AN830" s="170" t="s">
        <v>453</v>
      </c>
      <c r="AO830" s="171" t="s">
        <v>370</v>
      </c>
    </row>
    <row r="831" spans="1:47" x14ac:dyDescent="0.3">
      <c r="D831" s="30" t="s">
        <v>561</v>
      </c>
      <c r="E831" s="30"/>
      <c r="F831" s="139"/>
      <c r="H831" s="127"/>
      <c r="I831" s="127"/>
      <c r="J831" s="135"/>
      <c r="K831" s="127"/>
      <c r="L831" s="30"/>
      <c r="M831" s="172">
        <f>'Data base'!U66</f>
        <v>1</v>
      </c>
      <c r="N831" s="127"/>
      <c r="O831" s="127"/>
      <c r="P831" s="135"/>
      <c r="Q831" s="127"/>
      <c r="R831" s="30"/>
      <c r="S831" s="127">
        <f>'Data base'!AD66</f>
        <v>0</v>
      </c>
      <c r="T831" s="127"/>
      <c r="U831" s="127"/>
      <c r="V831" s="135"/>
      <c r="W831" s="127"/>
      <c r="X831" s="30"/>
      <c r="Y831" s="208">
        <f>'Data base'!AM66</f>
        <v>1</v>
      </c>
      <c r="Z831" s="30"/>
      <c r="AA831" s="30"/>
      <c r="AB831" s="30"/>
      <c r="AC831" s="30"/>
      <c r="AD831" s="30"/>
      <c r="AE831" s="208">
        <f>'Data base'!AV66</f>
        <v>1</v>
      </c>
      <c r="AF831" s="30"/>
      <c r="AG831" s="30"/>
      <c r="AH831" s="30"/>
      <c r="AI831" s="30"/>
      <c r="AJ831" s="30"/>
      <c r="AK831" s="299">
        <f>'Data base'!BF66</f>
        <v>4600</v>
      </c>
      <c r="AL831" s="30"/>
      <c r="AM831" s="30"/>
      <c r="AN831" s="30"/>
      <c r="AO831" s="30"/>
    </row>
    <row r="832" spans="1:47" x14ac:dyDescent="0.3">
      <c r="D832" s="30" t="s">
        <v>1039</v>
      </c>
      <c r="E832" s="30"/>
      <c r="F832" s="139"/>
      <c r="H832" s="30"/>
      <c r="I832" s="30"/>
      <c r="J832" s="30"/>
      <c r="K832" s="30"/>
      <c r="L832" s="30"/>
      <c r="M832" s="172">
        <f>Protection!F66</f>
        <v>0</v>
      </c>
      <c r="N832" s="30"/>
      <c r="O832" s="30"/>
      <c r="P832" s="30"/>
      <c r="Q832" s="30"/>
      <c r="R832" s="30"/>
      <c r="S832" s="225">
        <f>Protection!G66</f>
        <v>0</v>
      </c>
      <c r="T832" s="30"/>
      <c r="U832" s="30"/>
      <c r="V832" s="30"/>
      <c r="W832" s="30"/>
      <c r="X832" s="30"/>
      <c r="Y832" s="208">
        <f>Protection!H66</f>
        <v>0</v>
      </c>
      <c r="Z832" s="30"/>
      <c r="AA832" s="30"/>
      <c r="AB832" s="30"/>
      <c r="AC832" s="30"/>
      <c r="AD832" s="30"/>
      <c r="AE832" s="208">
        <f>Protection!I66</f>
        <v>0</v>
      </c>
      <c r="AF832" s="30"/>
      <c r="AG832" s="30"/>
      <c r="AH832" s="30"/>
      <c r="AI832" s="30"/>
      <c r="AJ832" s="30"/>
      <c r="AK832" s="208">
        <f>Protection!J66</f>
        <v>0</v>
      </c>
      <c r="AL832" s="30"/>
      <c r="AM832" s="30"/>
      <c r="AN832" s="30"/>
      <c r="AO832" s="30"/>
    </row>
    <row r="833" spans="1:43" x14ac:dyDescent="0.3">
      <c r="D833" s="30" t="s">
        <v>1038</v>
      </c>
      <c r="E833" s="30"/>
      <c r="F833" s="139"/>
      <c r="H833" s="30"/>
      <c r="I833" s="30"/>
      <c r="J833" s="30"/>
      <c r="K833" s="30"/>
      <c r="L833" s="30"/>
      <c r="M833" s="172">
        <f>Protection!L66</f>
        <v>0</v>
      </c>
      <c r="N833" s="30"/>
      <c r="O833" s="30"/>
      <c r="P833" s="30"/>
      <c r="Q833" s="30"/>
      <c r="R833" s="30"/>
      <c r="S833" s="30" t="str">
        <f>Protection!M66</f>
        <v>-</v>
      </c>
      <c r="T833" s="30"/>
      <c r="U833" s="30"/>
      <c r="V833" s="30"/>
      <c r="W833" s="30"/>
      <c r="X833" s="30"/>
      <c r="Y833" s="208">
        <f>Protection!N66</f>
        <v>0</v>
      </c>
      <c r="Z833" s="30"/>
      <c r="AA833" s="30"/>
      <c r="AB833" s="30"/>
      <c r="AC833" s="30"/>
      <c r="AD833" s="30"/>
      <c r="AE833" s="208">
        <f>Protection!O66</f>
        <v>0</v>
      </c>
      <c r="AF833" s="30"/>
      <c r="AG833" s="30"/>
      <c r="AH833" s="30"/>
      <c r="AI833" s="30"/>
      <c r="AJ833" s="30"/>
      <c r="AK833" s="225" t="str">
        <f>Protection!P66</f>
        <v>Territory</v>
      </c>
      <c r="AL833" s="30"/>
      <c r="AM833" s="30"/>
      <c r="AN833" s="30"/>
      <c r="AO833" s="30"/>
    </row>
    <row r="835" spans="1:43" x14ac:dyDescent="0.3">
      <c r="A835" s="194">
        <v>67</v>
      </c>
      <c r="B835" s="39" t="str">
        <f>'Data base'!C67</f>
        <v>Poecile palustris</v>
      </c>
      <c r="C835" s="29" t="str">
        <f>'Data base'!D67</f>
        <v>Marsh Tit</v>
      </c>
      <c r="D835" s="65" t="s">
        <v>438</v>
      </c>
      <c r="E835" s="65"/>
      <c r="F835" s="131"/>
      <c r="H835" s="131" t="s">
        <v>439</v>
      </c>
      <c r="I835" s="131" t="s">
        <v>381</v>
      </c>
      <c r="J835" s="131" t="s">
        <v>861</v>
      </c>
      <c r="K835" s="131" t="s">
        <v>860</v>
      </c>
      <c r="L835" s="30"/>
      <c r="N835" s="131" t="s">
        <v>439</v>
      </c>
      <c r="O835" s="131" t="s">
        <v>381</v>
      </c>
      <c r="P835" s="131" t="s">
        <v>861</v>
      </c>
      <c r="Q835" s="131" t="s">
        <v>860</v>
      </c>
      <c r="R835" s="30"/>
      <c r="S835" s="137" t="s">
        <v>456</v>
      </c>
      <c r="T835" s="131" t="s">
        <v>439</v>
      </c>
      <c r="U835" s="131" t="s">
        <v>381</v>
      </c>
      <c r="V835" s="131" t="s">
        <v>861</v>
      </c>
      <c r="W835" s="131" t="s">
        <v>860</v>
      </c>
      <c r="X835" s="30"/>
      <c r="Y835" s="30"/>
      <c r="Z835" s="131" t="s">
        <v>439</v>
      </c>
      <c r="AA835" s="131" t="s">
        <v>381</v>
      </c>
      <c r="AB835" s="131" t="s">
        <v>861</v>
      </c>
      <c r="AC835" s="131" t="s">
        <v>860</v>
      </c>
      <c r="AD835" s="30"/>
      <c r="AE835" s="30"/>
      <c r="AF835" s="131" t="s">
        <v>439</v>
      </c>
      <c r="AG835" s="131" t="s">
        <v>381</v>
      </c>
      <c r="AH835" s="131" t="s">
        <v>861</v>
      </c>
      <c r="AI835" s="131" t="s">
        <v>860</v>
      </c>
      <c r="AJ835" s="30"/>
      <c r="AK835" s="30"/>
      <c r="AL835" s="131" t="s">
        <v>439</v>
      </c>
      <c r="AM835" s="131" t="s">
        <v>381</v>
      </c>
      <c r="AN835" s="131" t="s">
        <v>861</v>
      </c>
      <c r="AO835" s="131" t="s">
        <v>860</v>
      </c>
    </row>
    <row r="836" spans="1:43" x14ac:dyDescent="0.3">
      <c r="D836" s="130" t="s">
        <v>432</v>
      </c>
      <c r="E836" s="130"/>
      <c r="F836" s="141">
        <f>'Data base'!G67</f>
        <v>0</v>
      </c>
      <c r="G836" s="127">
        <f>$F836</f>
        <v>0</v>
      </c>
      <c r="H836" s="132">
        <v>1</v>
      </c>
      <c r="I836" s="132">
        <v>2</v>
      </c>
      <c r="J836" s="132">
        <v>3</v>
      </c>
      <c r="K836" s="142" t="s">
        <v>440</v>
      </c>
      <c r="L836" s="30"/>
      <c r="M836" s="140">
        <f>$F836</f>
        <v>0</v>
      </c>
      <c r="N836" s="132">
        <v>1</v>
      </c>
      <c r="O836" s="132">
        <v>2</v>
      </c>
      <c r="P836" s="132">
        <v>3</v>
      </c>
      <c r="Q836" s="173" t="s">
        <v>440</v>
      </c>
      <c r="R836" s="30"/>
      <c r="S836" s="127">
        <f>$F836</f>
        <v>0</v>
      </c>
      <c r="T836" s="132">
        <v>1</v>
      </c>
      <c r="U836" s="132">
        <v>2</v>
      </c>
      <c r="V836" s="132">
        <v>3</v>
      </c>
      <c r="W836" s="142" t="s">
        <v>440</v>
      </c>
      <c r="X836" s="30"/>
      <c r="Y836" s="172">
        <f>$F836</f>
        <v>0</v>
      </c>
      <c r="Z836" s="168">
        <v>1</v>
      </c>
      <c r="AA836" s="168">
        <v>2</v>
      </c>
      <c r="AB836" s="168">
        <v>3</v>
      </c>
      <c r="AC836" s="173" t="s">
        <v>440</v>
      </c>
      <c r="AD836" s="30"/>
      <c r="AE836" s="172">
        <f>$F836</f>
        <v>0</v>
      </c>
      <c r="AF836" s="168">
        <v>1</v>
      </c>
      <c r="AG836" s="168">
        <v>2</v>
      </c>
      <c r="AH836" s="168">
        <v>3</v>
      </c>
      <c r="AI836" s="173" t="s">
        <v>440</v>
      </c>
      <c r="AJ836" s="30"/>
      <c r="AK836" s="172">
        <f>$F836</f>
        <v>0</v>
      </c>
      <c r="AL836" s="168">
        <v>1</v>
      </c>
      <c r="AM836" s="168">
        <v>2</v>
      </c>
      <c r="AN836" s="168">
        <v>3</v>
      </c>
      <c r="AO836" s="173" t="s">
        <v>440</v>
      </c>
    </row>
    <row r="837" spans="1:43" x14ac:dyDescent="0.3">
      <c r="D837" s="31" t="s">
        <v>435</v>
      </c>
      <c r="E837" s="30"/>
      <c r="F837" s="140">
        <f>'Data base'!J67</f>
        <v>0</v>
      </c>
      <c r="G837" s="127">
        <f>$F837</f>
        <v>0</v>
      </c>
      <c r="H837" s="127" t="s">
        <v>389</v>
      </c>
      <c r="I837" s="127" t="s">
        <v>404</v>
      </c>
      <c r="J837" s="127" t="s">
        <v>446</v>
      </c>
      <c r="K837" s="138" t="s">
        <v>447</v>
      </c>
      <c r="L837" s="30"/>
      <c r="M837" s="140">
        <f>$F837</f>
        <v>0</v>
      </c>
      <c r="N837" s="127" t="s">
        <v>389</v>
      </c>
      <c r="O837" s="127" t="s">
        <v>404</v>
      </c>
      <c r="P837" s="127" t="s">
        <v>446</v>
      </c>
      <c r="Q837" s="171" t="s">
        <v>447</v>
      </c>
      <c r="R837" s="30"/>
      <c r="S837" s="127">
        <f>$F837</f>
        <v>0</v>
      </c>
      <c r="T837" s="127" t="s">
        <v>389</v>
      </c>
      <c r="U837" s="127" t="s">
        <v>404</v>
      </c>
      <c r="V837" s="127" t="s">
        <v>446</v>
      </c>
      <c r="W837" s="138" t="s">
        <v>447</v>
      </c>
      <c r="X837" s="30"/>
      <c r="Y837" s="172">
        <f>$F837</f>
        <v>0</v>
      </c>
      <c r="Z837" s="167" t="s">
        <v>389</v>
      </c>
      <c r="AA837" s="167" t="s">
        <v>404</v>
      </c>
      <c r="AB837" s="167" t="s">
        <v>446</v>
      </c>
      <c r="AC837" s="171" t="s">
        <v>447</v>
      </c>
      <c r="AD837" s="30"/>
      <c r="AE837" s="172">
        <f>$F837</f>
        <v>0</v>
      </c>
      <c r="AF837" s="167" t="s">
        <v>389</v>
      </c>
      <c r="AG837" s="167" t="s">
        <v>404</v>
      </c>
      <c r="AH837" s="167" t="s">
        <v>446</v>
      </c>
      <c r="AI837" s="171" t="s">
        <v>447</v>
      </c>
      <c r="AJ837" s="30"/>
      <c r="AK837" s="172">
        <f>$F837</f>
        <v>0</v>
      </c>
      <c r="AL837" s="167" t="s">
        <v>389</v>
      </c>
      <c r="AM837" s="167" t="s">
        <v>404</v>
      </c>
      <c r="AN837" s="167" t="s">
        <v>446</v>
      </c>
      <c r="AO837" s="171" t="s">
        <v>447</v>
      </c>
    </row>
    <row r="838" spans="1:43" s="194" customFormat="1" x14ac:dyDescent="0.3">
      <c r="B838" s="3"/>
      <c r="D838" s="31" t="s">
        <v>601</v>
      </c>
      <c r="F838" s="139"/>
      <c r="G838" s="97">
        <f>'Data base'!S67</f>
        <v>0.41552011881004314</v>
      </c>
      <c r="H838" s="208" t="s">
        <v>640</v>
      </c>
      <c r="I838" s="208" t="s">
        <v>1058</v>
      </c>
      <c r="J838" s="258" t="s">
        <v>1056</v>
      </c>
      <c r="K838" s="208" t="s">
        <v>1054</v>
      </c>
      <c r="M838" s="98">
        <f>'Data base'!AB67</f>
        <v>2.1500014150526225</v>
      </c>
      <c r="N838" s="171" t="s">
        <v>1046</v>
      </c>
      <c r="O838" s="208" t="s">
        <v>1058</v>
      </c>
      <c r="P838" s="208" t="s">
        <v>1057</v>
      </c>
      <c r="Q838" s="208" t="s">
        <v>1054</v>
      </c>
      <c r="S838" s="97">
        <f>'Data base'!AK67</f>
        <v>0</v>
      </c>
      <c r="T838" s="208" t="s">
        <v>640</v>
      </c>
      <c r="U838" s="208" t="s">
        <v>1058</v>
      </c>
      <c r="V838" s="208" t="s">
        <v>1057</v>
      </c>
      <c r="W838" s="208" t="s">
        <v>1054</v>
      </c>
      <c r="Y838" s="97">
        <f>'Data base'!AT67</f>
        <v>2.7373156419823812</v>
      </c>
      <c r="Z838" s="171" t="s">
        <v>1046</v>
      </c>
      <c r="AA838" s="208" t="s">
        <v>1058</v>
      </c>
      <c r="AB838" s="208" t="s">
        <v>1057</v>
      </c>
      <c r="AC838" s="208" t="s">
        <v>1054</v>
      </c>
      <c r="AE838" s="97">
        <f>'Data base'!BC67</f>
        <v>1.1506922511485451</v>
      </c>
      <c r="AF838" s="208" t="s">
        <v>640</v>
      </c>
      <c r="AG838" s="171" t="s">
        <v>1058</v>
      </c>
      <c r="AH838" s="194" t="s">
        <v>1057</v>
      </c>
      <c r="AI838" s="208" t="s">
        <v>1054</v>
      </c>
      <c r="AK838" s="97">
        <f>'Data base'!BM67</f>
        <v>0.39263256309752498</v>
      </c>
      <c r="AL838" s="208" t="s">
        <v>640</v>
      </c>
      <c r="AM838" s="208" t="s">
        <v>1058</v>
      </c>
      <c r="AN838" s="208" t="s">
        <v>1057</v>
      </c>
      <c r="AO838" s="171" t="s">
        <v>1054</v>
      </c>
    </row>
    <row r="839" spans="1:43" x14ac:dyDescent="0.3">
      <c r="D839" s="31" t="s">
        <v>433</v>
      </c>
      <c r="E839" s="133" t="s">
        <v>441</v>
      </c>
      <c r="F839" s="139"/>
      <c r="G839" s="127" t="str">
        <f>'Data base'!K67</f>
        <v>LC</v>
      </c>
      <c r="H839" s="127" t="s">
        <v>442</v>
      </c>
      <c r="I839" s="127" t="s">
        <v>443</v>
      </c>
      <c r="J839" s="127" t="s">
        <v>444</v>
      </c>
      <c r="K839" s="138" t="s">
        <v>445</v>
      </c>
      <c r="L839" s="30"/>
      <c r="M839" s="172" t="str">
        <f>'Data base'!T67</f>
        <v>LC</v>
      </c>
      <c r="N839" s="127" t="s">
        <v>442</v>
      </c>
      <c r="O839" s="127" t="s">
        <v>443</v>
      </c>
      <c r="P839" s="127" t="s">
        <v>444</v>
      </c>
      <c r="Q839" s="171" t="s">
        <v>445</v>
      </c>
      <c r="R839" s="30"/>
      <c r="S839" s="127" t="str">
        <f>'Data base'!AC67</f>
        <v>-</v>
      </c>
      <c r="T839" s="127" t="s">
        <v>442</v>
      </c>
      <c r="U839" s="127" t="s">
        <v>443</v>
      </c>
      <c r="V839" s="127" t="s">
        <v>444</v>
      </c>
      <c r="W839" s="138" t="s">
        <v>445</v>
      </c>
      <c r="X839" s="30"/>
      <c r="Y839" s="97" t="str">
        <f>'Data base'!AL67</f>
        <v>-</v>
      </c>
      <c r="Z839" s="167" t="s">
        <v>442</v>
      </c>
      <c r="AA839" s="167" t="s">
        <v>443</v>
      </c>
      <c r="AB839" s="167" t="s">
        <v>444</v>
      </c>
      <c r="AC839" s="171" t="s">
        <v>445</v>
      </c>
      <c r="AD839" s="30"/>
      <c r="AE839" s="208" t="str">
        <f>'Data base'!AU67</f>
        <v>-</v>
      </c>
      <c r="AF839" s="167" t="s">
        <v>442</v>
      </c>
      <c r="AG839" s="167" t="s">
        <v>443</v>
      </c>
      <c r="AH839" s="167" t="s">
        <v>444</v>
      </c>
      <c r="AI839" s="171" t="s">
        <v>445</v>
      </c>
      <c r="AJ839" s="30"/>
      <c r="AK839" s="208" t="str">
        <f>'Data base'!BD67</f>
        <v>-</v>
      </c>
      <c r="AL839" s="167" t="s">
        <v>442</v>
      </c>
      <c r="AM839" s="167" t="s">
        <v>443</v>
      </c>
      <c r="AN839" s="167" t="s">
        <v>444</v>
      </c>
      <c r="AO839" s="171" t="s">
        <v>445</v>
      </c>
    </row>
    <row r="840" spans="1:43" x14ac:dyDescent="0.3">
      <c r="D840" s="264" t="s">
        <v>434</v>
      </c>
      <c r="E840" s="30" t="s">
        <v>384</v>
      </c>
      <c r="F840" s="139"/>
      <c r="G840" s="40" t="str">
        <f>'Data base'!P67</f>
        <v>- (20 - 33)</v>
      </c>
      <c r="H840" s="127" t="s">
        <v>389</v>
      </c>
      <c r="I840" s="138" t="s">
        <v>404</v>
      </c>
      <c r="J840" s="127" t="s">
        <v>287</v>
      </c>
      <c r="K840" s="127" t="s">
        <v>318</v>
      </c>
      <c r="L840" s="30"/>
      <c r="M840" s="218" t="str">
        <f>'Data base'!Y67</f>
        <v>- (50 - 70)</v>
      </c>
      <c r="N840" s="171" t="s">
        <v>389</v>
      </c>
      <c r="O840" s="127" t="s">
        <v>404</v>
      </c>
      <c r="P840" s="127" t="s">
        <v>287</v>
      </c>
      <c r="Q840" s="127" t="s">
        <v>318</v>
      </c>
      <c r="R840" s="30"/>
      <c r="S840" s="127">
        <f>'Data base'!AH67</f>
        <v>0</v>
      </c>
      <c r="T840" s="127" t="s">
        <v>389</v>
      </c>
      <c r="U840" s="127" t="s">
        <v>404</v>
      </c>
      <c r="V840" s="127" t="s">
        <v>287</v>
      </c>
      <c r="W840" s="127" t="s">
        <v>318</v>
      </c>
      <c r="X840" s="30"/>
      <c r="Y840" s="99" t="str">
        <f>'Data base'!AQ67</f>
        <v xml:space="preserve"> - ( - 74)</v>
      </c>
      <c r="Z840" s="171" t="s">
        <v>389</v>
      </c>
      <c r="AA840" s="167" t="s">
        <v>404</v>
      </c>
      <c r="AB840" s="167" t="s">
        <v>287</v>
      </c>
      <c r="AC840" s="167" t="s">
        <v>318</v>
      </c>
      <c r="AD840" s="30"/>
      <c r="AE840" s="208">
        <f>'Data base'!AZ67</f>
        <v>0</v>
      </c>
      <c r="AF840" s="167" t="s">
        <v>389</v>
      </c>
      <c r="AG840" s="167" t="s">
        <v>404</v>
      </c>
      <c r="AH840" s="171" t="s">
        <v>287</v>
      </c>
      <c r="AI840" s="167" t="s">
        <v>318</v>
      </c>
      <c r="AJ840" s="30"/>
      <c r="AK840" s="99" t="str">
        <f>'Data base'!BJ67</f>
        <v xml:space="preserve"> - (35 - 65)</v>
      </c>
      <c r="AL840" s="167" t="s">
        <v>389</v>
      </c>
      <c r="AM840" s="171" t="s">
        <v>404</v>
      </c>
      <c r="AN840" s="167" t="s">
        <v>287</v>
      </c>
      <c r="AO840" s="167" t="s">
        <v>318</v>
      </c>
    </row>
    <row r="841" spans="1:43" x14ac:dyDescent="0.3">
      <c r="D841" s="264"/>
      <c r="E841" s="30" t="s">
        <v>383</v>
      </c>
      <c r="F841" s="139"/>
      <c r="G841" s="40" t="str">
        <f>'Data base'!O67</f>
        <v>+ (25 - 50)</v>
      </c>
      <c r="H841" s="134"/>
      <c r="I841" s="127" t="s">
        <v>389</v>
      </c>
      <c r="J841" s="127" t="s">
        <v>287</v>
      </c>
      <c r="K841" s="138" t="s">
        <v>318</v>
      </c>
      <c r="L841" s="30"/>
      <c r="M841" s="218" t="str">
        <f>'Data base'!X67</f>
        <v>- (20 - 50)</v>
      </c>
      <c r="N841" s="134"/>
      <c r="O841" s="171" t="s">
        <v>389</v>
      </c>
      <c r="P841" s="127" t="s">
        <v>287</v>
      </c>
      <c r="Q841" s="127" t="s">
        <v>318</v>
      </c>
      <c r="R841" s="30"/>
      <c r="S841" s="127">
        <f>'Data base'!AG67</f>
        <v>0</v>
      </c>
      <c r="T841" s="134"/>
      <c r="U841" s="127" t="s">
        <v>389</v>
      </c>
      <c r="V841" s="127" t="s">
        <v>287</v>
      </c>
      <c r="W841" s="127" t="s">
        <v>318</v>
      </c>
      <c r="X841" s="30"/>
      <c r="Y841" s="99" t="str">
        <f>'Data base'!AP67</f>
        <v xml:space="preserve"> - (4 - 69)</v>
      </c>
      <c r="Z841" s="169"/>
      <c r="AA841" s="171" t="s">
        <v>389</v>
      </c>
      <c r="AB841" s="167" t="s">
        <v>287</v>
      </c>
      <c r="AC841" s="167" t="s">
        <v>318</v>
      </c>
      <c r="AD841" s="30"/>
      <c r="AE841" s="208">
        <f>'Data base'!AY67</f>
        <v>0</v>
      </c>
      <c r="AF841" s="169"/>
      <c r="AG841" s="167" t="s">
        <v>389</v>
      </c>
      <c r="AH841" s="171" t="s">
        <v>287</v>
      </c>
      <c r="AI841" s="167" t="s">
        <v>318</v>
      </c>
      <c r="AJ841" s="30"/>
      <c r="AK841" s="99">
        <f>'Data base'!BI67</f>
        <v>0</v>
      </c>
      <c r="AL841" s="169"/>
      <c r="AM841" s="167" t="s">
        <v>389</v>
      </c>
      <c r="AN841" s="171" t="s">
        <v>287</v>
      </c>
      <c r="AO841" s="167" t="s">
        <v>318</v>
      </c>
    </row>
    <row r="842" spans="1:43" x14ac:dyDescent="0.3">
      <c r="D842" s="30" t="s">
        <v>436</v>
      </c>
      <c r="E842" s="30"/>
      <c r="F842" s="139"/>
      <c r="G842" s="96">
        <f>'Data base'!N67</f>
        <v>3.0769230769230769E-3</v>
      </c>
      <c r="H842" s="127" t="s">
        <v>448</v>
      </c>
      <c r="I842" s="127" t="s">
        <v>449</v>
      </c>
      <c r="J842" s="127" t="s">
        <v>450</v>
      </c>
      <c r="K842" s="138" t="s">
        <v>493</v>
      </c>
      <c r="L842" s="30"/>
      <c r="M842" s="216">
        <f>'Data base'!W67</f>
        <v>8.0000000000000004E-4</v>
      </c>
      <c r="N842" s="127" t="s">
        <v>448</v>
      </c>
      <c r="O842" s="127" t="s">
        <v>449</v>
      </c>
      <c r="P842" s="127" t="s">
        <v>450</v>
      </c>
      <c r="Q842" s="171" t="s">
        <v>493</v>
      </c>
      <c r="R842" s="30"/>
      <c r="S842" s="127" t="e">
        <f>'Data base'!AF67</f>
        <v>#DIV/0!</v>
      </c>
      <c r="T842" s="127" t="s">
        <v>448</v>
      </c>
      <c r="U842" s="127" t="s">
        <v>449</v>
      </c>
      <c r="V842" s="127" t="s">
        <v>450</v>
      </c>
      <c r="W842" s="127" t="s">
        <v>493</v>
      </c>
      <c r="X842" s="30"/>
      <c r="Y842" s="96">
        <f>'Data base'!AO67</f>
        <v>7.6433121019108278E-4</v>
      </c>
      <c r="Z842" s="167" t="s">
        <v>448</v>
      </c>
      <c r="AA842" s="167" t="s">
        <v>449</v>
      </c>
      <c r="AB842" s="167" t="s">
        <v>450</v>
      </c>
      <c r="AC842" s="171" t="s">
        <v>493</v>
      </c>
      <c r="AD842" s="30"/>
      <c r="AE842" s="96">
        <f>'Data base'!AX67</f>
        <v>1.5E-3</v>
      </c>
      <c r="AF842" s="167" t="s">
        <v>448</v>
      </c>
      <c r="AG842" s="167" t="s">
        <v>449</v>
      </c>
      <c r="AH842" s="167" t="s">
        <v>450</v>
      </c>
      <c r="AI842" s="171" t="s">
        <v>493</v>
      </c>
      <c r="AJ842" s="30"/>
      <c r="AK842" s="96">
        <f>'Data base'!BH67</f>
        <v>4.8192771084337354E-3</v>
      </c>
      <c r="AL842" s="167" t="s">
        <v>448</v>
      </c>
      <c r="AM842" s="167" t="s">
        <v>449</v>
      </c>
      <c r="AN842" s="167" t="s">
        <v>450</v>
      </c>
      <c r="AO842" s="171" t="s">
        <v>493</v>
      </c>
    </row>
    <row r="843" spans="1:43" x14ac:dyDescent="0.3">
      <c r="D843" s="30" t="s">
        <v>437</v>
      </c>
      <c r="E843" s="30"/>
      <c r="F843" s="140" t="str">
        <f>'Data base'!E67</f>
        <v>&lt;3.3</v>
      </c>
      <c r="G843" s="127" t="str">
        <f>$F843</f>
        <v>&lt;3.3</v>
      </c>
      <c r="H843" s="127" t="s">
        <v>451</v>
      </c>
      <c r="I843" s="127" t="s">
        <v>452</v>
      </c>
      <c r="J843" s="135" t="s">
        <v>453</v>
      </c>
      <c r="K843" s="138" t="s">
        <v>370</v>
      </c>
      <c r="L843" s="30"/>
      <c r="M843" s="172" t="str">
        <f>$F843</f>
        <v>&lt;3.3</v>
      </c>
      <c r="N843" s="127" t="s">
        <v>451</v>
      </c>
      <c r="O843" s="127" t="s">
        <v>452</v>
      </c>
      <c r="P843" s="135" t="s">
        <v>453</v>
      </c>
      <c r="Q843" s="171" t="s">
        <v>370</v>
      </c>
      <c r="R843" s="30"/>
      <c r="S843" s="127" t="str">
        <f>$F843</f>
        <v>&lt;3.3</v>
      </c>
      <c r="T843" s="127" t="s">
        <v>451</v>
      </c>
      <c r="U843" s="127" t="s">
        <v>452</v>
      </c>
      <c r="V843" s="135" t="s">
        <v>453</v>
      </c>
      <c r="W843" s="138" t="s">
        <v>370</v>
      </c>
      <c r="X843" s="30"/>
      <c r="Y843" s="208" t="str">
        <f>$F843</f>
        <v>&lt;3.3</v>
      </c>
      <c r="Z843" s="167" t="s">
        <v>451</v>
      </c>
      <c r="AA843" s="167" t="s">
        <v>452</v>
      </c>
      <c r="AB843" s="170" t="s">
        <v>453</v>
      </c>
      <c r="AC843" s="171" t="s">
        <v>370</v>
      </c>
      <c r="AD843" s="30"/>
      <c r="AE843" s="208" t="str">
        <f>$F843</f>
        <v>&lt;3.3</v>
      </c>
      <c r="AF843" s="167" t="s">
        <v>451</v>
      </c>
      <c r="AG843" s="167" t="s">
        <v>452</v>
      </c>
      <c r="AH843" s="170" t="s">
        <v>453</v>
      </c>
      <c r="AI843" s="171" t="s">
        <v>370</v>
      </c>
      <c r="AJ843" s="30"/>
      <c r="AK843" s="208" t="str">
        <f>$F843</f>
        <v>&lt;3.3</v>
      </c>
      <c r="AL843" s="167" t="s">
        <v>451</v>
      </c>
      <c r="AM843" s="167" t="s">
        <v>452</v>
      </c>
      <c r="AN843" s="170" t="s">
        <v>453</v>
      </c>
      <c r="AO843" s="171" t="s">
        <v>370</v>
      </c>
    </row>
    <row r="844" spans="1:43" x14ac:dyDescent="0.3">
      <c r="D844" s="30" t="s">
        <v>561</v>
      </c>
      <c r="E844" s="30"/>
      <c r="F844" s="139"/>
      <c r="G844" s="299">
        <f>'Data base'!L67</f>
        <v>13000</v>
      </c>
      <c r="H844" s="299"/>
      <c r="I844" s="299"/>
      <c r="J844" s="365"/>
      <c r="K844" s="299"/>
      <c r="L844" s="300"/>
      <c r="M844" s="299">
        <f>'Data base'!U67</f>
        <v>50000</v>
      </c>
      <c r="N844" s="299"/>
      <c r="O844" s="299"/>
      <c r="P844" s="365"/>
      <c r="Q844" s="299"/>
      <c r="R844" s="300"/>
      <c r="S844" s="299">
        <f>'Data base'!AD67</f>
        <v>0</v>
      </c>
      <c r="T844" s="299"/>
      <c r="U844" s="299"/>
      <c r="V844" s="365"/>
      <c r="W844" s="299"/>
      <c r="X844" s="300"/>
      <c r="Y844" s="299">
        <f>'Data base'!AM67</f>
        <v>78500</v>
      </c>
      <c r="Z844" s="300"/>
      <c r="AA844" s="300"/>
      <c r="AB844" s="300"/>
      <c r="AC844" s="300"/>
      <c r="AD844" s="300"/>
      <c r="AE844" s="299">
        <f>'Data base'!AV67</f>
        <v>40000</v>
      </c>
      <c r="AF844" s="300"/>
      <c r="AG844" s="300"/>
      <c r="AH844" s="300"/>
      <c r="AI844" s="300"/>
      <c r="AJ844" s="300"/>
      <c r="AK844" s="299">
        <f>'Data base'!BF67</f>
        <v>83000</v>
      </c>
      <c r="AL844" s="300"/>
      <c r="AM844" s="300"/>
      <c r="AN844" s="300"/>
      <c r="AO844" s="300"/>
      <c r="AP844" s="300"/>
      <c r="AQ844" s="300"/>
    </row>
    <row r="845" spans="1:43" x14ac:dyDescent="0.3">
      <c r="D845" s="30" t="s">
        <v>1039</v>
      </c>
      <c r="E845" s="30"/>
      <c r="F845" s="139"/>
      <c r="G845" s="125" t="str">
        <f>Protection!E67</f>
        <v>[01.11-31.08]</v>
      </c>
      <c r="H845" s="30"/>
      <c r="I845" s="30"/>
      <c r="J845" s="30"/>
      <c r="K845" s="30"/>
      <c r="L845" s="30"/>
      <c r="M845" s="172">
        <f>Protection!F67</f>
        <v>0</v>
      </c>
      <c r="N845" s="30"/>
      <c r="O845" s="30"/>
      <c r="P845" s="30"/>
      <c r="Q845" s="30"/>
      <c r="R845" s="30"/>
      <c r="S845" s="225">
        <f>Protection!G67</f>
        <v>0</v>
      </c>
      <c r="T845" s="30"/>
      <c r="U845" s="30"/>
      <c r="V845" s="30"/>
      <c r="W845" s="30"/>
      <c r="X845" s="30"/>
      <c r="Y845" s="208">
        <f>Protection!H67</f>
        <v>0</v>
      </c>
      <c r="Z845" s="30"/>
      <c r="AA845" s="30"/>
      <c r="AB845" s="30"/>
      <c r="AC845" s="30"/>
      <c r="AD845" s="30"/>
      <c r="AE845" s="208">
        <f>Protection!I67</f>
        <v>0</v>
      </c>
      <c r="AF845" s="30"/>
      <c r="AG845" s="30"/>
      <c r="AH845" s="30"/>
      <c r="AI845" s="30"/>
      <c r="AJ845" s="30"/>
      <c r="AK845" s="208">
        <f>Protection!J67</f>
        <v>0</v>
      </c>
      <c r="AL845" s="30"/>
      <c r="AM845" s="30"/>
      <c r="AN845" s="30"/>
      <c r="AO845" s="30"/>
    </row>
    <row r="846" spans="1:43" x14ac:dyDescent="0.3">
      <c r="D846" s="30" t="s">
        <v>1038</v>
      </c>
      <c r="E846" s="30"/>
      <c r="F846" s="139"/>
      <c r="G846" s="125" t="str">
        <f>Protection!K67</f>
        <v>none</v>
      </c>
      <c r="H846" s="30"/>
      <c r="I846" s="30"/>
      <c r="J846" s="30"/>
      <c r="K846" s="30"/>
      <c r="L846" s="30"/>
      <c r="M846" s="172">
        <f>Protection!L67</f>
        <v>0</v>
      </c>
      <c r="N846" s="30"/>
      <c r="O846" s="30"/>
      <c r="P846" s="30"/>
      <c r="Q846" s="30"/>
      <c r="R846" s="30"/>
      <c r="S846" s="30" t="str">
        <f>Protection!M67</f>
        <v>-</v>
      </c>
      <c r="T846" s="30"/>
      <c r="U846" s="30"/>
      <c r="V846" s="30"/>
      <c r="W846" s="30"/>
      <c r="X846" s="30"/>
      <c r="Y846" s="208">
        <f>Protection!N67</f>
        <v>0</v>
      </c>
      <c r="Z846" s="30"/>
      <c r="AA846" s="30"/>
      <c r="AB846" s="30"/>
      <c r="AC846" s="30"/>
      <c r="AD846" s="30"/>
      <c r="AE846" s="208">
        <f>Protection!O67</f>
        <v>0</v>
      </c>
      <c r="AF846" s="30"/>
      <c r="AG846" s="30"/>
      <c r="AH846" s="30"/>
      <c r="AI846" s="30"/>
      <c r="AJ846" s="30"/>
      <c r="AK846" s="225" t="str">
        <f>Protection!P67</f>
        <v>-</v>
      </c>
      <c r="AL846" s="30"/>
      <c r="AM846" s="30"/>
      <c r="AN846" s="30"/>
      <c r="AO846" s="30"/>
    </row>
    <row r="848" spans="1:43" x14ac:dyDescent="0.3">
      <c r="A848" s="194">
        <v>68</v>
      </c>
      <c r="B848" s="39" t="str">
        <f>'Data base'!C68</f>
        <v>Poecile montanus</v>
      </c>
      <c r="C848" s="29" t="str">
        <f>'Data base'!D68</f>
        <v>Willow Tit</v>
      </c>
      <c r="D848" s="65" t="s">
        <v>438</v>
      </c>
      <c r="E848" s="65"/>
      <c r="F848" s="131"/>
      <c r="H848" s="131" t="s">
        <v>439</v>
      </c>
      <c r="I848" s="131" t="s">
        <v>381</v>
      </c>
      <c r="J848" s="131" t="s">
        <v>861</v>
      </c>
      <c r="K848" s="131" t="s">
        <v>860</v>
      </c>
      <c r="L848" s="30"/>
      <c r="N848" s="131" t="s">
        <v>439</v>
      </c>
      <c r="O848" s="131" t="s">
        <v>381</v>
      </c>
      <c r="P848" s="131" t="s">
        <v>861</v>
      </c>
      <c r="Q848" s="131" t="s">
        <v>860</v>
      </c>
      <c r="R848" s="30"/>
      <c r="S848" s="30"/>
      <c r="T848" s="131" t="s">
        <v>439</v>
      </c>
      <c r="U848" s="131" t="s">
        <v>381</v>
      </c>
      <c r="V848" s="131" t="s">
        <v>861</v>
      </c>
      <c r="W848" s="131" t="s">
        <v>860</v>
      </c>
      <c r="X848" s="30"/>
      <c r="Y848" s="30"/>
      <c r="Z848" s="131" t="s">
        <v>439</v>
      </c>
      <c r="AA848" s="131" t="s">
        <v>381</v>
      </c>
      <c r="AB848" s="131" t="s">
        <v>861</v>
      </c>
      <c r="AC848" s="131" t="s">
        <v>860</v>
      </c>
      <c r="AD848" s="30"/>
      <c r="AE848" s="30"/>
      <c r="AF848" s="131" t="s">
        <v>439</v>
      </c>
      <c r="AG848" s="131" t="s">
        <v>381</v>
      </c>
      <c r="AH848" s="131" t="s">
        <v>861</v>
      </c>
      <c r="AI848" s="131" t="s">
        <v>860</v>
      </c>
      <c r="AJ848" s="30"/>
      <c r="AK848" s="30"/>
      <c r="AL848" s="131" t="s">
        <v>439</v>
      </c>
      <c r="AM848" s="131" t="s">
        <v>381</v>
      </c>
      <c r="AN848" s="131" t="s">
        <v>861</v>
      </c>
      <c r="AO848" s="131" t="s">
        <v>860</v>
      </c>
    </row>
    <row r="849" spans="1:41" x14ac:dyDescent="0.3">
      <c r="D849" s="130" t="s">
        <v>432</v>
      </c>
      <c r="E849" s="130"/>
      <c r="F849" s="141">
        <f>'Data base'!G68</f>
        <v>3</v>
      </c>
      <c r="G849" s="127">
        <f>$F849</f>
        <v>3</v>
      </c>
      <c r="H849" s="132">
        <v>1</v>
      </c>
      <c r="I849" s="132">
        <v>2</v>
      </c>
      <c r="J849" s="142">
        <v>3</v>
      </c>
      <c r="K849" s="132" t="s">
        <v>440</v>
      </c>
      <c r="L849" s="30"/>
      <c r="M849" s="140">
        <f>$F849</f>
        <v>3</v>
      </c>
      <c r="N849" s="132">
        <v>1</v>
      </c>
      <c r="O849" s="132">
        <v>2</v>
      </c>
      <c r="P849" s="173">
        <v>3</v>
      </c>
      <c r="Q849" s="132" t="s">
        <v>440</v>
      </c>
      <c r="R849" s="30"/>
      <c r="S849" s="127">
        <f>$F849</f>
        <v>3</v>
      </c>
      <c r="T849" s="132">
        <v>1</v>
      </c>
      <c r="U849" s="132">
        <v>2</v>
      </c>
      <c r="V849" s="142">
        <v>3</v>
      </c>
      <c r="W849" s="132" t="s">
        <v>440</v>
      </c>
      <c r="X849" s="30"/>
      <c r="Y849" s="172">
        <f>$F849</f>
        <v>3</v>
      </c>
      <c r="Z849" s="168">
        <v>1</v>
      </c>
      <c r="AA849" s="168">
        <v>2</v>
      </c>
      <c r="AB849" s="173">
        <v>3</v>
      </c>
      <c r="AC849" s="168" t="s">
        <v>440</v>
      </c>
      <c r="AD849" s="30"/>
      <c r="AE849" s="172">
        <f>$F849</f>
        <v>3</v>
      </c>
      <c r="AF849" s="168">
        <v>1</v>
      </c>
      <c r="AG849" s="168">
        <v>2</v>
      </c>
      <c r="AH849" s="173">
        <v>3</v>
      </c>
      <c r="AI849" s="168" t="s">
        <v>440</v>
      </c>
      <c r="AJ849" s="30"/>
      <c r="AK849" s="172">
        <f>$F849</f>
        <v>3</v>
      </c>
      <c r="AL849" s="168">
        <v>1</v>
      </c>
      <c r="AM849" s="168">
        <v>2</v>
      </c>
      <c r="AN849" s="173">
        <v>3</v>
      </c>
      <c r="AO849" s="168" t="s">
        <v>440</v>
      </c>
    </row>
    <row r="850" spans="1:41" x14ac:dyDescent="0.3">
      <c r="D850" s="31" t="s">
        <v>435</v>
      </c>
      <c r="E850" s="30"/>
      <c r="F850" s="140">
        <f>'Data base'!J68</f>
        <v>0</v>
      </c>
      <c r="G850" s="127">
        <f>$F850</f>
        <v>0</v>
      </c>
      <c r="H850" s="127" t="s">
        <v>389</v>
      </c>
      <c r="I850" s="127" t="s">
        <v>404</v>
      </c>
      <c r="J850" s="127" t="s">
        <v>446</v>
      </c>
      <c r="K850" s="138" t="s">
        <v>447</v>
      </c>
      <c r="L850" s="30"/>
      <c r="M850" s="140">
        <f>$F850</f>
        <v>0</v>
      </c>
      <c r="N850" s="127" t="s">
        <v>389</v>
      </c>
      <c r="O850" s="127" t="s">
        <v>404</v>
      </c>
      <c r="P850" s="127" t="s">
        <v>446</v>
      </c>
      <c r="Q850" s="171" t="s">
        <v>447</v>
      </c>
      <c r="R850" s="30"/>
      <c r="S850" s="127">
        <f>$F850</f>
        <v>0</v>
      </c>
      <c r="T850" s="127" t="s">
        <v>389</v>
      </c>
      <c r="U850" s="127" t="s">
        <v>404</v>
      </c>
      <c r="V850" s="127" t="s">
        <v>446</v>
      </c>
      <c r="W850" s="138" t="s">
        <v>447</v>
      </c>
      <c r="X850" s="30"/>
      <c r="Y850" s="172">
        <f>$F850</f>
        <v>0</v>
      </c>
      <c r="Z850" s="167" t="s">
        <v>389</v>
      </c>
      <c r="AA850" s="167" t="s">
        <v>404</v>
      </c>
      <c r="AB850" s="167" t="s">
        <v>446</v>
      </c>
      <c r="AC850" s="171" t="s">
        <v>447</v>
      </c>
      <c r="AD850" s="30"/>
      <c r="AE850" s="172">
        <f>$F850</f>
        <v>0</v>
      </c>
      <c r="AF850" s="167" t="s">
        <v>389</v>
      </c>
      <c r="AG850" s="167" t="s">
        <v>404</v>
      </c>
      <c r="AH850" s="167" t="s">
        <v>446</v>
      </c>
      <c r="AI850" s="171" t="s">
        <v>447</v>
      </c>
      <c r="AJ850" s="30"/>
      <c r="AK850" s="172">
        <f>$F850</f>
        <v>0</v>
      </c>
      <c r="AL850" s="167" t="s">
        <v>389</v>
      </c>
      <c r="AM850" s="167" t="s">
        <v>404</v>
      </c>
      <c r="AN850" s="167" t="s">
        <v>446</v>
      </c>
      <c r="AO850" s="171" t="s">
        <v>447</v>
      </c>
    </row>
    <row r="851" spans="1:41" s="194" customFormat="1" x14ac:dyDescent="0.3">
      <c r="B851" s="3"/>
      <c r="D851" s="31" t="s">
        <v>601</v>
      </c>
      <c r="F851" s="139"/>
      <c r="G851" s="97">
        <f>'Data base'!S68</f>
        <v>1.0388002970251077E-3</v>
      </c>
      <c r="H851" s="208" t="s">
        <v>640</v>
      </c>
      <c r="I851" s="208" t="s">
        <v>1058</v>
      </c>
      <c r="J851" s="208" t="s">
        <v>1057</v>
      </c>
      <c r="K851" s="171" t="s">
        <v>1054</v>
      </c>
      <c r="M851" s="98">
        <f>'Data base'!AB68</f>
        <v>2.4431834261961618</v>
      </c>
      <c r="N851" s="171" t="s">
        <v>1046</v>
      </c>
      <c r="O851" s="208" t="s">
        <v>1058</v>
      </c>
      <c r="P851" s="208" t="s">
        <v>1057</v>
      </c>
      <c r="Q851" s="208" t="s">
        <v>1054</v>
      </c>
      <c r="S851" s="97">
        <f>'Data base'!AK68</f>
        <v>3.4377653255260321</v>
      </c>
      <c r="T851" s="171" t="s">
        <v>1046</v>
      </c>
      <c r="U851" s="208" t="s">
        <v>1058</v>
      </c>
      <c r="V851" s="208" t="s">
        <v>1057</v>
      </c>
      <c r="W851" s="208" t="s">
        <v>1054</v>
      </c>
      <c r="Y851" s="97">
        <f>'Data base'!AT68</f>
        <v>3.0110472061806197</v>
      </c>
      <c r="Z851" s="171" t="s">
        <v>1046</v>
      </c>
      <c r="AA851" s="208" t="s">
        <v>1058</v>
      </c>
      <c r="AB851" s="208" t="s">
        <v>1057</v>
      </c>
      <c r="AC851" s="208" t="s">
        <v>1054</v>
      </c>
      <c r="AE851" s="97">
        <f>'Data base'!BC68</f>
        <v>1.4214433690658501</v>
      </c>
      <c r="AF851" s="208" t="s">
        <v>640</v>
      </c>
      <c r="AG851" s="171" t="s">
        <v>1058</v>
      </c>
      <c r="AH851" s="208" t="s">
        <v>1057</v>
      </c>
      <c r="AI851" s="208" t="s">
        <v>1054</v>
      </c>
      <c r="AK851" s="97">
        <f>'Data base'!BM68</f>
        <v>2.35579537858515</v>
      </c>
      <c r="AL851" s="171" t="s">
        <v>1046</v>
      </c>
      <c r="AM851" s="208" t="s">
        <v>1058</v>
      </c>
      <c r="AN851" s="208" t="s">
        <v>1057</v>
      </c>
      <c r="AO851" s="208" t="s">
        <v>1054</v>
      </c>
    </row>
    <row r="852" spans="1:41" x14ac:dyDescent="0.3">
      <c r="D852" s="31" t="s">
        <v>433</v>
      </c>
      <c r="E852" s="133" t="s">
        <v>441</v>
      </c>
      <c r="F852" s="139"/>
      <c r="G852" s="127" t="str">
        <f>'Data base'!K68</f>
        <v>LC</v>
      </c>
      <c r="H852" s="127" t="s">
        <v>442</v>
      </c>
      <c r="I852" s="127" t="s">
        <v>443</v>
      </c>
      <c r="J852" s="127" t="s">
        <v>444</v>
      </c>
      <c r="K852" s="138" t="s">
        <v>445</v>
      </c>
      <c r="L852" s="30"/>
      <c r="M852" s="172" t="str">
        <f>'Data base'!T68</f>
        <v>LC</v>
      </c>
      <c r="N852" s="127" t="s">
        <v>442</v>
      </c>
      <c r="O852" s="127" t="s">
        <v>443</v>
      </c>
      <c r="P852" s="127" t="s">
        <v>444</v>
      </c>
      <c r="Q852" s="171" t="s">
        <v>445</v>
      </c>
      <c r="R852" s="30"/>
      <c r="S852" s="127" t="str">
        <f>'Data base'!AC68</f>
        <v>VU</v>
      </c>
      <c r="T852" s="127" t="s">
        <v>442</v>
      </c>
      <c r="U852" s="138" t="s">
        <v>443</v>
      </c>
      <c r="V852" s="127" t="s">
        <v>444</v>
      </c>
      <c r="W852" s="127" t="s">
        <v>445</v>
      </c>
      <c r="X852" s="30"/>
      <c r="Y852" s="97" t="str">
        <f>'Data base'!AL68</f>
        <v>-</v>
      </c>
      <c r="Z852" s="167" t="s">
        <v>442</v>
      </c>
      <c r="AA852" s="167" t="s">
        <v>443</v>
      </c>
      <c r="AB852" s="167" t="s">
        <v>444</v>
      </c>
      <c r="AC852" s="171" t="s">
        <v>445</v>
      </c>
      <c r="AD852" s="30"/>
      <c r="AE852" s="208" t="str">
        <f>'Data base'!AU68</f>
        <v>-</v>
      </c>
      <c r="AF852" s="167" t="s">
        <v>442</v>
      </c>
      <c r="AG852" s="167" t="s">
        <v>443</v>
      </c>
      <c r="AH852" s="167" t="s">
        <v>444</v>
      </c>
      <c r="AI852" s="171" t="s">
        <v>445</v>
      </c>
      <c r="AJ852" s="30"/>
      <c r="AK852" s="208" t="str">
        <f>'Data base'!BD68</f>
        <v>-</v>
      </c>
      <c r="AL852" s="167" t="s">
        <v>442</v>
      </c>
      <c r="AM852" s="167" t="s">
        <v>443</v>
      </c>
      <c r="AN852" s="167" t="s">
        <v>444</v>
      </c>
      <c r="AO852" s="171" t="s">
        <v>445</v>
      </c>
    </row>
    <row r="853" spans="1:41" x14ac:dyDescent="0.3">
      <c r="D853" s="264" t="s">
        <v>434</v>
      </c>
      <c r="E853" s="30" t="s">
        <v>384</v>
      </c>
      <c r="F853" s="139"/>
      <c r="G853" s="40" t="str">
        <f>'Data base'!P68</f>
        <v xml:space="preserve">+ (50 - ) </v>
      </c>
      <c r="H853" s="127" t="s">
        <v>389</v>
      </c>
      <c r="I853" s="127" t="s">
        <v>404</v>
      </c>
      <c r="J853" s="127" t="s">
        <v>287</v>
      </c>
      <c r="K853" s="138" t="s">
        <v>318</v>
      </c>
      <c r="L853" s="30"/>
      <c r="M853" s="218" t="str">
        <f>'Data base'!Y68</f>
        <v>- (50 - 70)</v>
      </c>
      <c r="N853" s="171" t="s">
        <v>389</v>
      </c>
      <c r="O853" s="127" t="s">
        <v>404</v>
      </c>
      <c r="P853" s="127" t="s">
        <v>287</v>
      </c>
      <c r="Q853" s="127" t="s">
        <v>318</v>
      </c>
      <c r="R853" s="30"/>
      <c r="S853" s="127" t="str">
        <f>'Data base'!AH68</f>
        <v xml:space="preserve"> - (21 - 41)</v>
      </c>
      <c r="T853" s="138" t="s">
        <v>389</v>
      </c>
      <c r="U853" s="127" t="s">
        <v>404</v>
      </c>
      <c r="V853" s="127" t="s">
        <v>287</v>
      </c>
      <c r="W853" s="127" t="s">
        <v>318</v>
      </c>
      <c r="X853" s="30"/>
      <c r="Y853" s="99" t="str">
        <f>'Data base'!AQ68</f>
        <v xml:space="preserve"> - ( - 73)</v>
      </c>
      <c r="Z853" s="167" t="s">
        <v>389</v>
      </c>
      <c r="AA853" s="171" t="s">
        <v>404</v>
      </c>
      <c r="AB853" s="167" t="s">
        <v>287</v>
      </c>
      <c r="AC853" s="167" t="s">
        <v>318</v>
      </c>
      <c r="AD853" s="30"/>
      <c r="AE853" s="208">
        <f>'Data base'!AZ68</f>
        <v>0</v>
      </c>
      <c r="AF853" s="167" t="s">
        <v>389</v>
      </c>
      <c r="AG853" s="167" t="s">
        <v>404</v>
      </c>
      <c r="AH853" s="171" t="s">
        <v>287</v>
      </c>
      <c r="AI853" s="167" t="s">
        <v>318</v>
      </c>
      <c r="AJ853" s="30"/>
      <c r="AK853" s="99" t="str">
        <f>'Data base'!BJ68</f>
        <v xml:space="preserve"> - (25 - 75)</v>
      </c>
      <c r="AL853" s="171" t="s">
        <v>389</v>
      </c>
      <c r="AM853" s="167" t="s">
        <v>404</v>
      </c>
      <c r="AN853" s="167" t="s">
        <v>287</v>
      </c>
      <c r="AO853" s="167" t="s">
        <v>318</v>
      </c>
    </row>
    <row r="854" spans="1:41" x14ac:dyDescent="0.3">
      <c r="D854" s="264"/>
      <c r="E854" s="30" t="s">
        <v>383</v>
      </c>
      <c r="F854" s="139"/>
      <c r="G854" s="40" t="str">
        <f>'Data base'!O68</f>
        <v>+ (100 - 1,000)</v>
      </c>
      <c r="H854" s="134"/>
      <c r="I854" s="127" t="s">
        <v>389</v>
      </c>
      <c r="J854" s="127" t="s">
        <v>287</v>
      </c>
      <c r="K854" s="138" t="s">
        <v>318</v>
      </c>
      <c r="L854" s="30"/>
      <c r="M854" s="218" t="str">
        <f>'Data base'!X68</f>
        <v>- (50 - 70)</v>
      </c>
      <c r="N854" s="134"/>
      <c r="O854" s="171" t="s">
        <v>389</v>
      </c>
      <c r="P854" s="127" t="s">
        <v>287</v>
      </c>
      <c r="Q854" s="127" t="s">
        <v>318</v>
      </c>
      <c r="R854" s="30"/>
      <c r="S854" s="127" t="str">
        <f>'Data base'!AG68</f>
        <v>- (33 - 54)</v>
      </c>
      <c r="T854" s="134"/>
      <c r="U854" s="138" t="s">
        <v>389</v>
      </c>
      <c r="V854" s="127" t="s">
        <v>287</v>
      </c>
      <c r="W854" s="127" t="s">
        <v>318</v>
      </c>
      <c r="X854" s="30"/>
      <c r="Y854" s="99">
        <f>'Data base'!AP68</f>
        <v>0</v>
      </c>
      <c r="Z854" s="169"/>
      <c r="AA854" s="167" t="s">
        <v>389</v>
      </c>
      <c r="AB854" s="171" t="s">
        <v>287</v>
      </c>
      <c r="AC854" s="167" t="s">
        <v>318</v>
      </c>
      <c r="AD854" s="30"/>
      <c r="AE854" s="208">
        <f>'Data base'!AY68</f>
        <v>0</v>
      </c>
      <c r="AF854" s="169"/>
      <c r="AG854" s="167" t="s">
        <v>389</v>
      </c>
      <c r="AH854" s="171" t="s">
        <v>287</v>
      </c>
      <c r="AI854" s="167" t="s">
        <v>318</v>
      </c>
      <c r="AJ854" s="30"/>
      <c r="AK854" s="99" t="str">
        <f>'Data base'!BI68</f>
        <v xml:space="preserve"> - ( - 20)</v>
      </c>
      <c r="AL854" s="169"/>
      <c r="AM854" s="171" t="s">
        <v>389</v>
      </c>
      <c r="AN854" s="167" t="s">
        <v>287</v>
      </c>
      <c r="AO854" s="167" t="s">
        <v>318</v>
      </c>
    </row>
    <row r="855" spans="1:41" x14ac:dyDescent="0.3">
      <c r="D855" s="30" t="s">
        <v>436</v>
      </c>
      <c r="E855" s="30"/>
      <c r="F855" s="139"/>
      <c r="G855" s="97">
        <f>'Data base'!N68</f>
        <v>0.08</v>
      </c>
      <c r="H855" s="127" t="s">
        <v>448</v>
      </c>
      <c r="I855" s="127" t="s">
        <v>449</v>
      </c>
      <c r="J855" s="171" t="s">
        <v>1050</v>
      </c>
      <c r="K855" s="127" t="s">
        <v>493</v>
      </c>
      <c r="L855" s="30"/>
      <c r="M855" s="216">
        <f>'Data base'!W68</f>
        <v>6.6666666666666664E-4</v>
      </c>
      <c r="N855" s="127" t="s">
        <v>448</v>
      </c>
      <c r="O855" s="127" t="s">
        <v>449</v>
      </c>
      <c r="P855" s="127" t="s">
        <v>450</v>
      </c>
      <c r="Q855" s="171" t="s">
        <v>493</v>
      </c>
      <c r="R855" s="30"/>
      <c r="S855" s="100">
        <f>'Data base'!AF68</f>
        <v>4.4117647058823531E-4</v>
      </c>
      <c r="T855" s="127" t="s">
        <v>448</v>
      </c>
      <c r="U855" s="127" t="s">
        <v>449</v>
      </c>
      <c r="V855" s="127" t="s">
        <v>450</v>
      </c>
      <c r="W855" s="138" t="s">
        <v>493</v>
      </c>
      <c r="X855" s="30"/>
      <c r="Y855" s="96">
        <f>'Data base'!AO68</f>
        <v>5.9999999999999995E-4</v>
      </c>
      <c r="Z855" s="167" t="s">
        <v>448</v>
      </c>
      <c r="AA855" s="167" t="s">
        <v>449</v>
      </c>
      <c r="AB855" s="167" t="s">
        <v>450</v>
      </c>
      <c r="AC855" s="171" t="s">
        <v>493</v>
      </c>
      <c r="AD855" s="30"/>
      <c r="AE855" s="96">
        <f>'Data base'!AX68</f>
        <v>1.1999999999999999E-3</v>
      </c>
      <c r="AF855" s="167" t="s">
        <v>448</v>
      </c>
      <c r="AG855" s="167" t="s">
        <v>449</v>
      </c>
      <c r="AH855" s="167" t="s">
        <v>450</v>
      </c>
      <c r="AI855" s="171" t="s">
        <v>493</v>
      </c>
      <c r="AJ855" s="30"/>
      <c r="AK855" s="96">
        <f>'Data base'!BH68</f>
        <v>7.6045627376425851E-4</v>
      </c>
      <c r="AL855" s="167" t="s">
        <v>448</v>
      </c>
      <c r="AM855" s="167" t="s">
        <v>449</v>
      </c>
      <c r="AN855" s="167" t="s">
        <v>450</v>
      </c>
      <c r="AO855" s="171" t="s">
        <v>493</v>
      </c>
    </row>
    <row r="856" spans="1:41" x14ac:dyDescent="0.3">
      <c r="D856" s="30" t="s">
        <v>437</v>
      </c>
      <c r="E856" s="30"/>
      <c r="F856" s="140" t="str">
        <f>'Data base'!E68</f>
        <v>&lt;3.3</v>
      </c>
      <c r="G856" s="127" t="str">
        <f>$F856</f>
        <v>&lt;3.3</v>
      </c>
      <c r="H856" s="127" t="s">
        <v>451</v>
      </c>
      <c r="I856" s="127" t="s">
        <v>452</v>
      </c>
      <c r="J856" s="135" t="s">
        <v>453</v>
      </c>
      <c r="K856" s="138" t="s">
        <v>370</v>
      </c>
      <c r="L856" s="30"/>
      <c r="M856" s="172" t="str">
        <f>$F856</f>
        <v>&lt;3.3</v>
      </c>
      <c r="N856" s="127" t="s">
        <v>451</v>
      </c>
      <c r="O856" s="127" t="s">
        <v>452</v>
      </c>
      <c r="P856" s="135" t="s">
        <v>453</v>
      </c>
      <c r="Q856" s="171" t="s">
        <v>370</v>
      </c>
      <c r="R856" s="30"/>
      <c r="S856" s="127" t="str">
        <f>$F856</f>
        <v>&lt;3.3</v>
      </c>
      <c r="T856" s="127" t="s">
        <v>451</v>
      </c>
      <c r="U856" s="127" t="s">
        <v>452</v>
      </c>
      <c r="V856" s="135" t="s">
        <v>453</v>
      </c>
      <c r="W856" s="138" t="s">
        <v>370</v>
      </c>
      <c r="X856" s="30"/>
      <c r="Y856" s="208" t="str">
        <f>$F856</f>
        <v>&lt;3.3</v>
      </c>
      <c r="Z856" s="167" t="s">
        <v>451</v>
      </c>
      <c r="AA856" s="167" t="s">
        <v>452</v>
      </c>
      <c r="AB856" s="170" t="s">
        <v>453</v>
      </c>
      <c r="AC856" s="171" t="s">
        <v>370</v>
      </c>
      <c r="AD856" s="30"/>
      <c r="AE856" s="208" t="str">
        <f>$F856</f>
        <v>&lt;3.3</v>
      </c>
      <c r="AF856" s="167" t="s">
        <v>451</v>
      </c>
      <c r="AG856" s="167" t="s">
        <v>452</v>
      </c>
      <c r="AH856" s="170" t="s">
        <v>453</v>
      </c>
      <c r="AI856" s="171" t="s">
        <v>370</v>
      </c>
      <c r="AJ856" s="30"/>
      <c r="AK856" s="208" t="str">
        <f>$F856</f>
        <v>&lt;3.3</v>
      </c>
      <c r="AL856" s="167" t="s">
        <v>451</v>
      </c>
      <c r="AM856" s="167" t="s">
        <v>452</v>
      </c>
      <c r="AN856" s="170" t="s">
        <v>453</v>
      </c>
      <c r="AO856" s="171" t="s">
        <v>370</v>
      </c>
    </row>
    <row r="857" spans="1:41" x14ac:dyDescent="0.3">
      <c r="D857" s="30" t="s">
        <v>561</v>
      </c>
      <c r="E857" s="30"/>
      <c r="F857" s="139"/>
      <c r="G857" s="299" t="str">
        <f>'Data base'!L68</f>
        <v>500</v>
      </c>
      <c r="H857" s="299"/>
      <c r="I857" s="299"/>
      <c r="J857" s="365"/>
      <c r="K857" s="299"/>
      <c r="L857" s="300"/>
      <c r="M857" s="299">
        <f>'Data base'!U68</f>
        <v>60000</v>
      </c>
      <c r="N857" s="299"/>
      <c r="O857" s="299"/>
      <c r="P857" s="365"/>
      <c r="Q857" s="299"/>
      <c r="R857" s="300"/>
      <c r="S857" s="299">
        <f>'Data base'!AD68</f>
        <v>680000</v>
      </c>
      <c r="T857" s="299"/>
      <c r="U857" s="299"/>
      <c r="V857" s="365"/>
      <c r="W857" s="299"/>
      <c r="X857" s="300"/>
      <c r="Y857" s="299">
        <f>'Data base'!AM68</f>
        <v>100000</v>
      </c>
      <c r="Z857" s="300"/>
      <c r="AA857" s="300"/>
      <c r="AB857" s="300"/>
      <c r="AC857" s="300"/>
      <c r="AD857" s="300"/>
      <c r="AE857" s="299">
        <f>'Data base'!AV68</f>
        <v>50000</v>
      </c>
      <c r="AF857" s="300"/>
      <c r="AG857" s="300"/>
      <c r="AH857" s="300"/>
      <c r="AI857" s="300"/>
      <c r="AJ857" s="300"/>
      <c r="AK857" s="299">
        <f>'Data base'!BF68</f>
        <v>526000</v>
      </c>
      <c r="AL857" s="300"/>
      <c r="AM857" s="300"/>
      <c r="AN857" s="300"/>
      <c r="AO857" s="300"/>
    </row>
    <row r="858" spans="1:41" x14ac:dyDescent="0.3">
      <c r="D858" s="30" t="s">
        <v>1039</v>
      </c>
      <c r="E858" s="30"/>
      <c r="F858" s="139"/>
      <c r="G858" s="125" t="str">
        <f>Protection!E68</f>
        <v>[01.11-31.08]</v>
      </c>
      <c r="H858" s="30"/>
      <c r="I858" s="30"/>
      <c r="J858" s="30"/>
      <c r="K858" s="30"/>
      <c r="L858" s="30"/>
      <c r="M858" s="172">
        <f>Protection!F68</f>
        <v>0</v>
      </c>
      <c r="N858" s="30"/>
      <c r="O858" s="30"/>
      <c r="P858" s="30"/>
      <c r="Q858" s="30"/>
      <c r="R858" s="30"/>
      <c r="S858" s="225">
        <f>Protection!G68</f>
        <v>0</v>
      </c>
      <c r="T858" s="30"/>
      <c r="U858" s="30"/>
      <c r="V858" s="30"/>
      <c r="W858" s="30"/>
      <c r="X858" s="30"/>
      <c r="Y858" s="208">
        <f>Protection!H68</f>
        <v>0</v>
      </c>
      <c r="Z858" s="30"/>
      <c r="AA858" s="30"/>
      <c r="AB858" s="30"/>
      <c r="AC858" s="30"/>
      <c r="AD858" s="30"/>
      <c r="AE858" s="208">
        <f>Protection!I68</f>
        <v>0</v>
      </c>
      <c r="AF858" s="30"/>
      <c r="AG858" s="30"/>
      <c r="AH858" s="30"/>
      <c r="AI858" s="30"/>
      <c r="AJ858" s="30"/>
      <c r="AK858" s="208">
        <f>Protection!J68</f>
        <v>0</v>
      </c>
      <c r="AL858" s="30"/>
      <c r="AM858" s="30"/>
      <c r="AN858" s="30"/>
      <c r="AO858" s="30"/>
    </row>
    <row r="859" spans="1:41" x14ac:dyDescent="0.3">
      <c r="D859" s="30" t="s">
        <v>1038</v>
      </c>
      <c r="E859" s="30"/>
      <c r="F859" s="139"/>
      <c r="G859" s="125" t="str">
        <f>Protection!K68</f>
        <v>none</v>
      </c>
      <c r="H859" s="30"/>
      <c r="I859" s="30"/>
      <c r="J859" s="30"/>
      <c r="K859" s="30"/>
      <c r="L859" s="30"/>
      <c r="M859" s="172">
        <f>Protection!L68</f>
        <v>0</v>
      </c>
      <c r="N859" s="30"/>
      <c r="O859" s="30"/>
      <c r="P859" s="30"/>
      <c r="Q859" s="30"/>
      <c r="R859" s="30"/>
      <c r="S859" s="30" t="str">
        <f>Protection!M68</f>
        <v>none</v>
      </c>
      <c r="T859" s="30"/>
      <c r="U859" s="30"/>
      <c r="V859" s="30"/>
      <c r="W859" s="30"/>
      <c r="X859" s="30"/>
      <c r="Y859" s="208">
        <f>Protection!N68</f>
        <v>0</v>
      </c>
      <c r="Z859" s="30"/>
      <c r="AA859" s="30"/>
      <c r="AB859" s="30"/>
      <c r="AC859" s="30"/>
      <c r="AD859" s="30"/>
      <c r="AE859" s="208">
        <f>Protection!O68</f>
        <v>0</v>
      </c>
      <c r="AF859" s="30"/>
      <c r="AG859" s="30"/>
      <c r="AH859" s="30"/>
      <c r="AI859" s="30"/>
      <c r="AJ859" s="30"/>
      <c r="AK859" s="225" t="str">
        <f>Protection!P68</f>
        <v>-</v>
      </c>
      <c r="AL859" s="30"/>
      <c r="AM859" s="30"/>
      <c r="AN859" s="30"/>
      <c r="AO859" s="30"/>
    </row>
    <row r="861" spans="1:41" x14ac:dyDescent="0.3">
      <c r="A861" s="194">
        <v>69</v>
      </c>
      <c r="B861" s="39" t="str">
        <f>'Data base'!C69</f>
        <v>Poecile cinctus</v>
      </c>
      <c r="C861" s="29" t="str">
        <f>'Data base'!D69</f>
        <v>Siberian Tit</v>
      </c>
      <c r="D861" s="65" t="s">
        <v>438</v>
      </c>
      <c r="E861" s="65"/>
      <c r="F861" s="131"/>
      <c r="G861" s="138" t="s">
        <v>456</v>
      </c>
      <c r="H861" s="131" t="s">
        <v>439</v>
      </c>
      <c r="I861" s="131" t="s">
        <v>381</v>
      </c>
      <c r="J861" s="131" t="s">
        <v>861</v>
      </c>
      <c r="K861" s="131" t="s">
        <v>860</v>
      </c>
      <c r="L861" s="30"/>
      <c r="M861" s="171" t="s">
        <v>456</v>
      </c>
      <c r="N861" s="131" t="s">
        <v>439</v>
      </c>
      <c r="O861" s="131" t="s">
        <v>381</v>
      </c>
      <c r="P861" s="131" t="s">
        <v>861</v>
      </c>
      <c r="Q861" s="131" t="s">
        <v>860</v>
      </c>
      <c r="R861" s="30"/>
      <c r="S861" s="30"/>
      <c r="T861" s="131" t="s">
        <v>439</v>
      </c>
      <c r="U861" s="131" t="s">
        <v>381</v>
      </c>
      <c r="V861" s="131" t="s">
        <v>861</v>
      </c>
      <c r="W861" s="131" t="s">
        <v>860</v>
      </c>
      <c r="X861" s="30"/>
      <c r="Y861" s="137" t="s">
        <v>456</v>
      </c>
      <c r="Z861" s="131" t="s">
        <v>439</v>
      </c>
      <c r="AA861" s="131" t="s">
        <v>381</v>
      </c>
      <c r="AB861" s="131" t="s">
        <v>861</v>
      </c>
      <c r="AC861" s="131" t="s">
        <v>860</v>
      </c>
      <c r="AD861" s="30"/>
      <c r="AE861" s="137" t="s">
        <v>456</v>
      </c>
      <c r="AF861" s="131" t="s">
        <v>439</v>
      </c>
      <c r="AG861" s="131" t="s">
        <v>381</v>
      </c>
      <c r="AH861" s="131" t="s">
        <v>861</v>
      </c>
      <c r="AI861" s="131" t="s">
        <v>860</v>
      </c>
      <c r="AJ861" s="30"/>
      <c r="AK861" s="30"/>
      <c r="AL861" s="131" t="s">
        <v>439</v>
      </c>
      <c r="AM861" s="131" t="s">
        <v>381</v>
      </c>
      <c r="AN861" s="131" t="s">
        <v>861</v>
      </c>
      <c r="AO861" s="131" t="s">
        <v>860</v>
      </c>
    </row>
    <row r="862" spans="1:41" x14ac:dyDescent="0.3">
      <c r="D862" s="130" t="s">
        <v>432</v>
      </c>
      <c r="E862" s="130"/>
      <c r="F862" s="141">
        <f>'Data base'!G69</f>
        <v>3</v>
      </c>
      <c r="G862" s="127">
        <f>$F862</f>
        <v>3</v>
      </c>
      <c r="H862" s="132">
        <v>1</v>
      </c>
      <c r="I862" s="132">
        <v>2</v>
      </c>
      <c r="J862" s="173">
        <v>3</v>
      </c>
      <c r="K862" s="132" t="s">
        <v>440</v>
      </c>
      <c r="L862" s="30"/>
      <c r="M862" s="167">
        <f>$F862</f>
        <v>3</v>
      </c>
      <c r="N862" s="168">
        <v>1</v>
      </c>
      <c r="O862" s="168">
        <v>2</v>
      </c>
      <c r="P862" s="173">
        <v>3</v>
      </c>
      <c r="Q862" s="168" t="s">
        <v>440</v>
      </c>
      <c r="R862" s="30"/>
      <c r="S862" s="127">
        <f>$F862</f>
        <v>3</v>
      </c>
      <c r="T862" s="132">
        <v>1</v>
      </c>
      <c r="U862" s="132">
        <v>2</v>
      </c>
      <c r="V862" s="142">
        <v>3</v>
      </c>
      <c r="W862" s="132" t="s">
        <v>440</v>
      </c>
      <c r="X862" s="30"/>
      <c r="Y862" s="167">
        <f>$F862</f>
        <v>3</v>
      </c>
      <c r="Z862" s="168">
        <v>1</v>
      </c>
      <c r="AA862" s="168">
        <v>2</v>
      </c>
      <c r="AB862" s="173">
        <v>3</v>
      </c>
      <c r="AC862" s="168" t="s">
        <v>440</v>
      </c>
      <c r="AD862" s="30"/>
      <c r="AE862" s="167">
        <f>$F862</f>
        <v>3</v>
      </c>
      <c r="AF862" s="168">
        <v>1</v>
      </c>
      <c r="AG862" s="168">
        <v>2</v>
      </c>
      <c r="AH862" s="173">
        <v>3</v>
      </c>
      <c r="AI862" s="168" t="s">
        <v>440</v>
      </c>
      <c r="AJ862" s="30"/>
      <c r="AK862" s="167">
        <f>$F862</f>
        <v>3</v>
      </c>
      <c r="AL862" s="168">
        <v>1</v>
      </c>
      <c r="AM862" s="168">
        <v>2</v>
      </c>
      <c r="AN862" s="173">
        <v>3</v>
      </c>
      <c r="AO862" s="168" t="s">
        <v>440</v>
      </c>
    </row>
    <row r="863" spans="1:41" x14ac:dyDescent="0.3">
      <c r="D863" s="31" t="s">
        <v>435</v>
      </c>
      <c r="E863" s="30"/>
      <c r="F863" s="140">
        <f>'Data base'!J69</f>
        <v>0</v>
      </c>
      <c r="G863" s="127">
        <f>$F863</f>
        <v>0</v>
      </c>
      <c r="H863" s="127" t="s">
        <v>389</v>
      </c>
      <c r="I863" s="127" t="s">
        <v>404</v>
      </c>
      <c r="J863" s="127" t="s">
        <v>446</v>
      </c>
      <c r="K863" s="171" t="s">
        <v>447</v>
      </c>
      <c r="L863" s="30"/>
      <c r="M863" s="167">
        <f>$F863</f>
        <v>0</v>
      </c>
      <c r="N863" s="167" t="s">
        <v>389</v>
      </c>
      <c r="O863" s="167" t="s">
        <v>404</v>
      </c>
      <c r="P863" s="167" t="s">
        <v>446</v>
      </c>
      <c r="Q863" s="171" t="s">
        <v>447</v>
      </c>
      <c r="R863" s="30"/>
      <c r="S863" s="127">
        <f>$F863</f>
        <v>0</v>
      </c>
      <c r="T863" s="127" t="s">
        <v>389</v>
      </c>
      <c r="U863" s="127" t="s">
        <v>404</v>
      </c>
      <c r="V863" s="127" t="s">
        <v>446</v>
      </c>
      <c r="W863" s="138" t="s">
        <v>447</v>
      </c>
      <c r="X863" s="30"/>
      <c r="Y863" s="167">
        <f>$F863</f>
        <v>0</v>
      </c>
      <c r="Z863" s="167" t="s">
        <v>389</v>
      </c>
      <c r="AA863" s="167" t="s">
        <v>404</v>
      </c>
      <c r="AB863" s="167" t="s">
        <v>446</v>
      </c>
      <c r="AC863" s="171" t="s">
        <v>447</v>
      </c>
      <c r="AD863" s="30"/>
      <c r="AE863" s="167">
        <f>$F863</f>
        <v>0</v>
      </c>
      <c r="AF863" s="167" t="s">
        <v>389</v>
      </c>
      <c r="AG863" s="167" t="s">
        <v>404</v>
      </c>
      <c r="AH863" s="167" t="s">
        <v>446</v>
      </c>
      <c r="AI863" s="171" t="s">
        <v>447</v>
      </c>
      <c r="AJ863" s="30"/>
      <c r="AK863" s="167">
        <f>$F863</f>
        <v>0</v>
      </c>
      <c r="AL863" s="167" t="s">
        <v>389</v>
      </c>
      <c r="AM863" s="167" t="s">
        <v>404</v>
      </c>
      <c r="AN863" s="167" t="s">
        <v>446</v>
      </c>
      <c r="AO863" s="171" t="s">
        <v>447</v>
      </c>
    </row>
    <row r="864" spans="1:41" s="194" customFormat="1" x14ac:dyDescent="0.3">
      <c r="B864" s="3"/>
      <c r="D864" s="31" t="s">
        <v>601</v>
      </c>
      <c r="F864" s="139"/>
      <c r="G864" s="97">
        <f>'Data base'!S69</f>
        <v>0</v>
      </c>
      <c r="H864" s="208" t="s">
        <v>640</v>
      </c>
      <c r="I864" s="208" t="s">
        <v>1058</v>
      </c>
      <c r="J864" s="208" t="s">
        <v>1057</v>
      </c>
      <c r="K864" s="208" t="s">
        <v>1054</v>
      </c>
      <c r="M864" s="98">
        <f>'Data base'!AB69</f>
        <v>0</v>
      </c>
      <c r="N864" s="208" t="s">
        <v>640</v>
      </c>
      <c r="O864" s="208" t="s">
        <v>1058</v>
      </c>
      <c r="P864" s="208" t="s">
        <v>1057</v>
      </c>
      <c r="Q864" s="208" t="s">
        <v>1054</v>
      </c>
      <c r="S864" s="97" t="e">
        <f>'Data base'!AK69</f>
        <v>#VALUE!</v>
      </c>
      <c r="T864" s="171" t="s">
        <v>1046</v>
      </c>
      <c r="U864" s="208" t="s">
        <v>1058</v>
      </c>
      <c r="V864" s="208" t="s">
        <v>1057</v>
      </c>
      <c r="W864" s="208" t="s">
        <v>1054</v>
      </c>
      <c r="Y864" s="97">
        <f>'Data base'!AT69</f>
        <v>0</v>
      </c>
      <c r="Z864" s="208" t="s">
        <v>640</v>
      </c>
      <c r="AA864" s="208" t="s">
        <v>1058</v>
      </c>
      <c r="AB864" s="208" t="s">
        <v>1057</v>
      </c>
      <c r="AC864" s="208" t="s">
        <v>1054</v>
      </c>
      <c r="AE864" s="97">
        <f>'Data base'!BC69</f>
        <v>0</v>
      </c>
      <c r="AF864" s="208" t="s">
        <v>640</v>
      </c>
      <c r="AG864" s="208" t="s">
        <v>1058</v>
      </c>
      <c r="AH864" s="208" t="s">
        <v>1057</v>
      </c>
      <c r="AI864" s="208" t="s">
        <v>1054</v>
      </c>
      <c r="AK864" s="97">
        <f>'Data base'!BM69</f>
        <v>2.9054809669216852</v>
      </c>
      <c r="AL864" s="171" t="s">
        <v>1046</v>
      </c>
      <c r="AM864" s="208" t="s">
        <v>1058</v>
      </c>
      <c r="AN864" s="208" t="s">
        <v>1057</v>
      </c>
      <c r="AO864" s="208" t="s">
        <v>1054</v>
      </c>
    </row>
    <row r="865" spans="1:42" x14ac:dyDescent="0.3">
      <c r="D865" s="31" t="s">
        <v>433</v>
      </c>
      <c r="E865" s="133" t="s">
        <v>441</v>
      </c>
      <c r="F865" s="139"/>
      <c r="H865" s="127" t="s">
        <v>442</v>
      </c>
      <c r="I865" s="127" t="s">
        <v>443</v>
      </c>
      <c r="J865" s="127" t="s">
        <v>444</v>
      </c>
      <c r="K865" s="127" t="s">
        <v>445</v>
      </c>
      <c r="L865" s="30"/>
      <c r="M865" s="172" t="str">
        <f>'Data base'!T69</f>
        <v>(NA)</v>
      </c>
      <c r="N865" s="167" t="s">
        <v>442</v>
      </c>
      <c r="O865" s="167" t="s">
        <v>443</v>
      </c>
      <c r="P865" s="167" t="s">
        <v>444</v>
      </c>
      <c r="Q865" s="167" t="s">
        <v>445</v>
      </c>
      <c r="R865" s="30"/>
      <c r="S865" s="127" t="str">
        <f>'Data base'!AC69</f>
        <v>-</v>
      </c>
      <c r="T865" s="127" t="s">
        <v>442</v>
      </c>
      <c r="U865" s="127" t="s">
        <v>443</v>
      </c>
      <c r="V865" s="127" t="s">
        <v>444</v>
      </c>
      <c r="W865" s="138" t="s">
        <v>445</v>
      </c>
      <c r="X865" s="30"/>
      <c r="Y865" s="97" t="str">
        <f>'Data base'!AL69</f>
        <v>-</v>
      </c>
      <c r="Z865" s="167" t="s">
        <v>442</v>
      </c>
      <c r="AA865" s="167" t="s">
        <v>443</v>
      </c>
      <c r="AB865" s="167" t="s">
        <v>444</v>
      </c>
      <c r="AC865" s="167" t="s">
        <v>445</v>
      </c>
      <c r="AD865" s="30"/>
      <c r="AE865" s="208" t="str">
        <f>'Data base'!AU69</f>
        <v>-</v>
      </c>
      <c r="AF865" s="167" t="s">
        <v>442</v>
      </c>
      <c r="AG865" s="167" t="s">
        <v>443</v>
      </c>
      <c r="AH865" s="167" t="s">
        <v>444</v>
      </c>
      <c r="AI865" s="167" t="s">
        <v>445</v>
      </c>
      <c r="AJ865" s="30"/>
      <c r="AK865" s="208" t="str">
        <f>'Data base'!BD69</f>
        <v>VU</v>
      </c>
      <c r="AL865" s="167" t="s">
        <v>442</v>
      </c>
      <c r="AM865" s="171" t="s">
        <v>443</v>
      </c>
      <c r="AN865" s="167" t="s">
        <v>444</v>
      </c>
      <c r="AO865" s="167" t="s">
        <v>445</v>
      </c>
    </row>
    <row r="866" spans="1:42" x14ac:dyDescent="0.3">
      <c r="D866" s="264" t="s">
        <v>434</v>
      </c>
      <c r="E866" s="30" t="s">
        <v>384</v>
      </c>
      <c r="F866" s="139"/>
      <c r="H866" s="127" t="s">
        <v>389</v>
      </c>
      <c r="I866" s="127" t="s">
        <v>404</v>
      </c>
      <c r="J866" s="127" t="s">
        <v>287</v>
      </c>
      <c r="K866" s="127" t="s">
        <v>318</v>
      </c>
      <c r="L866" s="30"/>
      <c r="M866" s="218">
        <f>'Data base'!Y69</f>
        <v>0</v>
      </c>
      <c r="N866" s="167" t="s">
        <v>389</v>
      </c>
      <c r="O866" s="167" t="s">
        <v>404</v>
      </c>
      <c r="P866" s="167" t="s">
        <v>287</v>
      </c>
      <c r="Q866" s="167" t="s">
        <v>318</v>
      </c>
      <c r="R866" s="30"/>
      <c r="S866" s="127" t="str">
        <f>'Data base'!AH69</f>
        <v>0</v>
      </c>
      <c r="T866" s="127" t="s">
        <v>389</v>
      </c>
      <c r="U866" s="127" t="s">
        <v>404</v>
      </c>
      <c r="V866" s="171" t="s">
        <v>287</v>
      </c>
      <c r="W866" s="127" t="s">
        <v>318</v>
      </c>
      <c r="X866" s="30"/>
      <c r="Y866" s="99" t="str">
        <f>'Data base'!AQ69</f>
        <v>-</v>
      </c>
      <c r="Z866" s="167" t="s">
        <v>389</v>
      </c>
      <c r="AA866" s="167" t="s">
        <v>404</v>
      </c>
      <c r="AB866" s="167" t="s">
        <v>287</v>
      </c>
      <c r="AC866" s="167" t="s">
        <v>318</v>
      </c>
      <c r="AD866" s="30"/>
      <c r="AE866" s="208">
        <f>'Data base'!AZ69</f>
        <v>0</v>
      </c>
      <c r="AF866" s="167" t="s">
        <v>389</v>
      </c>
      <c r="AG866" s="167" t="s">
        <v>404</v>
      </c>
      <c r="AH866" s="167" t="s">
        <v>287</v>
      </c>
      <c r="AI866" s="167" t="s">
        <v>318</v>
      </c>
      <c r="AJ866" s="30"/>
      <c r="AK866" s="99" t="str">
        <f>'Data base'!BJ69</f>
        <v xml:space="preserve"> - (25 - 75)</v>
      </c>
      <c r="AL866" s="171" t="s">
        <v>389</v>
      </c>
      <c r="AM866" s="167" t="s">
        <v>404</v>
      </c>
      <c r="AN866" s="167" t="s">
        <v>287</v>
      </c>
      <c r="AO866" s="167" t="s">
        <v>318</v>
      </c>
    </row>
    <row r="867" spans="1:42" x14ac:dyDescent="0.3">
      <c r="D867" s="264"/>
      <c r="E867" s="30" t="s">
        <v>383</v>
      </c>
      <c r="F867" s="139"/>
      <c r="H867" s="134"/>
      <c r="I867" s="127" t="s">
        <v>389</v>
      </c>
      <c r="J867" s="127" t="s">
        <v>287</v>
      </c>
      <c r="K867" s="127" t="s">
        <v>318</v>
      </c>
      <c r="L867" s="30"/>
      <c r="M867" s="218">
        <f>'Data base'!X69</f>
        <v>0</v>
      </c>
      <c r="N867" s="169"/>
      <c r="O867" s="167" t="s">
        <v>389</v>
      </c>
      <c r="P867" s="167" t="s">
        <v>287</v>
      </c>
      <c r="Q867" s="167" t="s">
        <v>318</v>
      </c>
      <c r="R867" s="30"/>
      <c r="S867" s="127">
        <f>'Data base'!AG69</f>
        <v>0</v>
      </c>
      <c r="T867" s="134"/>
      <c r="U867" s="127" t="s">
        <v>389</v>
      </c>
      <c r="V867" s="171" t="s">
        <v>287</v>
      </c>
      <c r="W867" s="127" t="s">
        <v>318</v>
      </c>
      <c r="X867" s="30"/>
      <c r="Y867" s="99" t="str">
        <f>'Data base'!AP69</f>
        <v>-</v>
      </c>
      <c r="Z867" s="169"/>
      <c r="AA867" s="167" t="s">
        <v>389</v>
      </c>
      <c r="AB867" s="167" t="s">
        <v>287</v>
      </c>
      <c r="AC867" s="167" t="s">
        <v>318</v>
      </c>
      <c r="AD867" s="30"/>
      <c r="AE867" s="208">
        <f>'Data base'!AY69</f>
        <v>0</v>
      </c>
      <c r="AF867" s="169"/>
      <c r="AG867" s="167" t="s">
        <v>389</v>
      </c>
      <c r="AH867" s="167" t="s">
        <v>287</v>
      </c>
      <c r="AI867" s="167" t="s">
        <v>318</v>
      </c>
      <c r="AJ867" s="30"/>
      <c r="AK867" s="99" t="str">
        <f>'Data base'!BI69</f>
        <v xml:space="preserve"> - (37 - 82)</v>
      </c>
      <c r="AL867" s="169"/>
      <c r="AM867" s="171" t="s">
        <v>389</v>
      </c>
      <c r="AN867" s="167" t="s">
        <v>287</v>
      </c>
      <c r="AO867" s="167" t="s">
        <v>318</v>
      </c>
    </row>
    <row r="868" spans="1:42" x14ac:dyDescent="0.3">
      <c r="D868" s="30" t="s">
        <v>436</v>
      </c>
      <c r="E868" s="30"/>
      <c r="F868" s="139"/>
      <c r="H868" s="127" t="s">
        <v>448</v>
      </c>
      <c r="I868" s="127" t="s">
        <v>449</v>
      </c>
      <c r="J868" s="127" t="s">
        <v>450</v>
      </c>
      <c r="K868" s="127" t="s">
        <v>493</v>
      </c>
      <c r="L868" s="30"/>
      <c r="M868" s="216" t="e">
        <f>'Data base'!W69</f>
        <v>#DIV/0!</v>
      </c>
      <c r="N868" s="167" t="s">
        <v>448</v>
      </c>
      <c r="O868" s="167" t="s">
        <v>449</v>
      </c>
      <c r="P868" s="167" t="s">
        <v>450</v>
      </c>
      <c r="Q868" s="167" t="s">
        <v>493</v>
      </c>
      <c r="R868" s="30"/>
      <c r="S868" s="127">
        <f>'Data base'!AF69</f>
        <v>6.0000000000000001E-3</v>
      </c>
      <c r="T868" s="127" t="s">
        <v>448</v>
      </c>
      <c r="U868" s="127" t="s">
        <v>449</v>
      </c>
      <c r="V868" s="127" t="s">
        <v>450</v>
      </c>
      <c r="W868" s="171" t="s">
        <v>493</v>
      </c>
      <c r="X868" s="30"/>
      <c r="Y868" s="96" t="e">
        <f>'Data base'!AO69</f>
        <v>#DIV/0!</v>
      </c>
      <c r="Z868" s="167" t="s">
        <v>448</v>
      </c>
      <c r="AA868" s="167" t="s">
        <v>449</v>
      </c>
      <c r="AB868" s="167" t="s">
        <v>450</v>
      </c>
      <c r="AC868" s="167" t="s">
        <v>493</v>
      </c>
      <c r="AD868" s="30"/>
      <c r="AE868" s="96" t="e">
        <f>'Data base'!AX69</f>
        <v>#DIV/0!</v>
      </c>
      <c r="AF868" s="167" t="s">
        <v>448</v>
      </c>
      <c r="AG868" s="167" t="s">
        <v>449</v>
      </c>
      <c r="AH868" s="167" t="s">
        <v>450</v>
      </c>
      <c r="AI868" s="167" t="s">
        <v>493</v>
      </c>
      <c r="AJ868" s="30"/>
      <c r="AK868" s="96">
        <f>'Data base'!BH69</f>
        <v>0.02</v>
      </c>
      <c r="AL868" s="167" t="s">
        <v>448</v>
      </c>
      <c r="AM868" s="167" t="s">
        <v>449</v>
      </c>
      <c r="AN868" s="171" t="s">
        <v>1050</v>
      </c>
      <c r="AO868" s="167" t="s">
        <v>493</v>
      </c>
    </row>
    <row r="869" spans="1:42" x14ac:dyDescent="0.3">
      <c r="D869" s="30" t="s">
        <v>437</v>
      </c>
      <c r="E869" s="30"/>
      <c r="F869" s="140" t="str">
        <f>'Data base'!E69</f>
        <v>&lt;3.3</v>
      </c>
      <c r="G869" s="127" t="str">
        <f>$F869</f>
        <v>&lt;3.3</v>
      </c>
      <c r="H869" s="127" t="s">
        <v>451</v>
      </c>
      <c r="I869" s="127" t="s">
        <v>452</v>
      </c>
      <c r="J869" s="135" t="s">
        <v>453</v>
      </c>
      <c r="K869" s="171" t="s">
        <v>370</v>
      </c>
      <c r="L869" s="30"/>
      <c r="M869" s="172" t="str">
        <f>$F869</f>
        <v>&lt;3.3</v>
      </c>
      <c r="N869" s="167" t="s">
        <v>451</v>
      </c>
      <c r="O869" s="167" t="s">
        <v>452</v>
      </c>
      <c r="P869" s="170" t="s">
        <v>453</v>
      </c>
      <c r="Q869" s="171" t="s">
        <v>370</v>
      </c>
      <c r="R869" s="30"/>
      <c r="S869" s="127" t="str">
        <f>$F869</f>
        <v>&lt;3.3</v>
      </c>
      <c r="T869" s="127" t="s">
        <v>451</v>
      </c>
      <c r="U869" s="127" t="s">
        <v>452</v>
      </c>
      <c r="V869" s="135" t="s">
        <v>453</v>
      </c>
      <c r="W869" s="138" t="s">
        <v>370</v>
      </c>
      <c r="X869" s="30"/>
      <c r="Y869" s="208" t="str">
        <f>$F869</f>
        <v>&lt;3.3</v>
      </c>
      <c r="Z869" s="167" t="s">
        <v>451</v>
      </c>
      <c r="AA869" s="167" t="s">
        <v>452</v>
      </c>
      <c r="AB869" s="170" t="s">
        <v>453</v>
      </c>
      <c r="AC869" s="171" t="s">
        <v>370</v>
      </c>
      <c r="AD869" s="30"/>
      <c r="AE869" s="208" t="str">
        <f>$F869</f>
        <v>&lt;3.3</v>
      </c>
      <c r="AF869" s="167" t="s">
        <v>451</v>
      </c>
      <c r="AG869" s="167" t="s">
        <v>452</v>
      </c>
      <c r="AH869" s="170" t="s">
        <v>453</v>
      </c>
      <c r="AI869" s="171" t="s">
        <v>370</v>
      </c>
      <c r="AJ869" s="30"/>
      <c r="AK869" s="208" t="str">
        <f>$F869</f>
        <v>&lt;3.3</v>
      </c>
      <c r="AL869" s="167" t="s">
        <v>451</v>
      </c>
      <c r="AM869" s="167" t="s">
        <v>452</v>
      </c>
      <c r="AN869" s="170" t="s">
        <v>453</v>
      </c>
      <c r="AO869" s="171" t="s">
        <v>370</v>
      </c>
    </row>
    <row r="870" spans="1:42" x14ac:dyDescent="0.3">
      <c r="D870" s="30" t="s">
        <v>561</v>
      </c>
      <c r="E870" s="30"/>
      <c r="F870" s="139"/>
      <c r="G870" s="299"/>
      <c r="H870" s="299"/>
      <c r="I870" s="299"/>
      <c r="J870" s="365"/>
      <c r="K870" s="299"/>
      <c r="L870" s="300"/>
      <c r="M870" s="299">
        <f>'Data base'!U69</f>
        <v>0</v>
      </c>
      <c r="N870" s="299"/>
      <c r="O870" s="299"/>
      <c r="P870" s="365"/>
      <c r="Q870" s="299"/>
      <c r="R870" s="300"/>
      <c r="S870" s="299">
        <f>'Data base'!AD69</f>
        <v>50000</v>
      </c>
      <c r="T870" s="299"/>
      <c r="U870" s="299"/>
      <c r="V870" s="365"/>
      <c r="W870" s="299"/>
      <c r="X870" s="300"/>
      <c r="Y870" s="299">
        <f>'Data base'!AM69</f>
        <v>0</v>
      </c>
      <c r="Z870" s="300"/>
      <c r="AA870" s="300"/>
      <c r="AB870" s="300"/>
      <c r="AC870" s="300"/>
      <c r="AD870" s="300"/>
      <c r="AE870" s="299">
        <f>'Data base'!AV69</f>
        <v>0</v>
      </c>
      <c r="AF870" s="300"/>
      <c r="AG870" s="300"/>
      <c r="AH870" s="300"/>
      <c r="AI870" s="300"/>
      <c r="AJ870" s="300"/>
      <c r="AK870" s="299">
        <f>'Data base'!BF69</f>
        <v>20000</v>
      </c>
      <c r="AL870" s="300"/>
      <c r="AM870" s="300"/>
      <c r="AN870" s="300"/>
      <c r="AO870" s="300"/>
      <c r="AP870" s="300"/>
    </row>
    <row r="871" spans="1:42" x14ac:dyDescent="0.3">
      <c r="D871" s="30" t="s">
        <v>1039</v>
      </c>
      <c r="E871" s="30"/>
      <c r="F871" s="139"/>
      <c r="H871" s="30"/>
      <c r="I871" s="30"/>
      <c r="J871" s="30"/>
      <c r="K871" s="30"/>
      <c r="L871" s="30"/>
      <c r="M871" s="172">
        <f>Protection!F69</f>
        <v>0</v>
      </c>
      <c r="N871" s="30"/>
      <c r="O871" s="30"/>
      <c r="P871" s="30"/>
      <c r="Q871" s="30"/>
      <c r="R871" s="30"/>
      <c r="S871" s="225">
        <f>Protection!G69</f>
        <v>0</v>
      </c>
      <c r="T871" s="30"/>
      <c r="U871" s="30"/>
      <c r="V871" s="30"/>
      <c r="W871" s="30"/>
      <c r="X871" s="30"/>
      <c r="Y871" s="208">
        <f>Protection!H69</f>
        <v>0</v>
      </c>
      <c r="Z871" s="30"/>
      <c r="AA871" s="30"/>
      <c r="AB871" s="30"/>
      <c r="AC871" s="30"/>
      <c r="AD871" s="30"/>
      <c r="AE871" s="208">
        <f>Protection!I69</f>
        <v>0</v>
      </c>
      <c r="AF871" s="30"/>
      <c r="AG871" s="30"/>
      <c r="AH871" s="30"/>
      <c r="AI871" s="30"/>
      <c r="AJ871" s="30"/>
      <c r="AK871" s="208">
        <f>Protection!J69</f>
        <v>0</v>
      </c>
      <c r="AL871" s="30"/>
      <c r="AM871" s="30"/>
      <c r="AN871" s="30"/>
      <c r="AO871" s="30"/>
    </row>
    <row r="872" spans="1:42" x14ac:dyDescent="0.3">
      <c r="D872" s="30" t="s">
        <v>1038</v>
      </c>
      <c r="E872" s="30"/>
      <c r="F872" s="139"/>
      <c r="H872" s="30"/>
      <c r="I872" s="30"/>
      <c r="J872" s="30"/>
      <c r="K872" s="30"/>
      <c r="L872" s="30"/>
      <c r="M872" s="172">
        <f>Protection!L69</f>
        <v>0</v>
      </c>
      <c r="N872" s="30"/>
      <c r="O872" s="30"/>
      <c r="P872" s="30"/>
      <c r="Q872" s="30"/>
      <c r="R872" s="30"/>
      <c r="S872" s="30" t="str">
        <f>Protection!M69</f>
        <v>none</v>
      </c>
      <c r="T872" s="30"/>
      <c r="U872" s="30"/>
      <c r="V872" s="30"/>
      <c r="W872" s="30"/>
      <c r="X872" s="30"/>
      <c r="Y872" s="208">
        <f>Protection!N69</f>
        <v>0</v>
      </c>
      <c r="Z872" s="30"/>
      <c r="AA872" s="30"/>
      <c r="AB872" s="30"/>
      <c r="AC872" s="30"/>
      <c r="AD872" s="30"/>
      <c r="AE872" s="208">
        <f>Protection!O69</f>
        <v>0</v>
      </c>
      <c r="AF872" s="30"/>
      <c r="AG872" s="30"/>
      <c r="AH872" s="30"/>
      <c r="AI872" s="30"/>
      <c r="AJ872" s="30"/>
      <c r="AK872" s="225" t="str">
        <f>Protection!P69</f>
        <v>-</v>
      </c>
      <c r="AL872" s="30"/>
      <c r="AM872" s="30"/>
      <c r="AN872" s="30"/>
      <c r="AO872" s="30"/>
    </row>
    <row r="874" spans="1:42" x14ac:dyDescent="0.3">
      <c r="A874" s="194">
        <v>70</v>
      </c>
      <c r="B874" s="39" t="str">
        <f>'Data base'!C70</f>
        <v>Lophophanes cristatus</v>
      </c>
      <c r="C874" s="29" t="str">
        <f>'Data base'!D70</f>
        <v>Crested Tit</v>
      </c>
      <c r="D874" s="65" t="s">
        <v>438</v>
      </c>
      <c r="E874" s="65"/>
      <c r="F874" s="131"/>
      <c r="H874" s="131" t="s">
        <v>439</v>
      </c>
      <c r="I874" s="131" t="s">
        <v>381</v>
      </c>
      <c r="J874" s="131" t="s">
        <v>861</v>
      </c>
      <c r="K874" s="131" t="s">
        <v>860</v>
      </c>
      <c r="L874" s="30"/>
      <c r="N874" s="131" t="s">
        <v>439</v>
      </c>
      <c r="O874" s="131" t="s">
        <v>381</v>
      </c>
      <c r="P874" s="131" t="s">
        <v>861</v>
      </c>
      <c r="Q874" s="131" t="s">
        <v>860</v>
      </c>
      <c r="R874" s="30"/>
      <c r="S874" s="30"/>
      <c r="T874" s="131" t="s">
        <v>439</v>
      </c>
      <c r="U874" s="131" t="s">
        <v>381</v>
      </c>
      <c r="V874" s="131" t="s">
        <v>861</v>
      </c>
      <c r="W874" s="131" t="s">
        <v>860</v>
      </c>
      <c r="X874" s="30"/>
      <c r="Y874" s="30"/>
      <c r="Z874" s="131" t="s">
        <v>439</v>
      </c>
      <c r="AA874" s="131" t="s">
        <v>381</v>
      </c>
      <c r="AB874" s="131" t="s">
        <v>861</v>
      </c>
      <c r="AC874" s="131" t="s">
        <v>860</v>
      </c>
      <c r="AD874" s="30"/>
      <c r="AE874" s="30"/>
      <c r="AF874" s="131" t="s">
        <v>439</v>
      </c>
      <c r="AG874" s="131" t="s">
        <v>381</v>
      </c>
      <c r="AH874" s="131" t="s">
        <v>861</v>
      </c>
      <c r="AI874" s="131" t="s">
        <v>860</v>
      </c>
      <c r="AJ874" s="30"/>
      <c r="AK874" s="30"/>
      <c r="AL874" s="131" t="s">
        <v>439</v>
      </c>
      <c r="AM874" s="131" t="s">
        <v>381</v>
      </c>
      <c r="AN874" s="131" t="s">
        <v>861</v>
      </c>
      <c r="AO874" s="131" t="s">
        <v>860</v>
      </c>
    </row>
    <row r="875" spans="1:42" x14ac:dyDescent="0.3">
      <c r="D875" s="130" t="s">
        <v>432</v>
      </c>
      <c r="E875" s="130"/>
      <c r="F875" s="141">
        <f>'Data base'!G70</f>
        <v>0</v>
      </c>
      <c r="G875" s="127">
        <f>$F875</f>
        <v>0</v>
      </c>
      <c r="H875" s="132">
        <v>1</v>
      </c>
      <c r="I875" s="132">
        <v>2</v>
      </c>
      <c r="J875" s="132">
        <v>3</v>
      </c>
      <c r="K875" s="142" t="s">
        <v>440</v>
      </c>
      <c r="L875" s="30"/>
      <c r="M875" s="140">
        <f>$F875</f>
        <v>0</v>
      </c>
      <c r="N875" s="132">
        <v>1</v>
      </c>
      <c r="O875" s="132">
        <v>2</v>
      </c>
      <c r="P875" s="132">
        <v>3</v>
      </c>
      <c r="Q875" s="173" t="s">
        <v>440</v>
      </c>
      <c r="R875" s="30"/>
      <c r="S875" s="127">
        <f>$F875</f>
        <v>0</v>
      </c>
      <c r="T875" s="132">
        <v>1</v>
      </c>
      <c r="U875" s="132">
        <v>2</v>
      </c>
      <c r="V875" s="132">
        <v>3</v>
      </c>
      <c r="W875" s="142" t="s">
        <v>440</v>
      </c>
      <c r="X875" s="30"/>
      <c r="Y875" s="172">
        <f>$F875</f>
        <v>0</v>
      </c>
      <c r="Z875" s="168">
        <v>1</v>
      </c>
      <c r="AA875" s="168">
        <v>2</v>
      </c>
      <c r="AB875" s="168">
        <v>3</v>
      </c>
      <c r="AC875" s="173" t="s">
        <v>440</v>
      </c>
      <c r="AD875" s="30"/>
      <c r="AE875" s="172">
        <f>$F875</f>
        <v>0</v>
      </c>
      <c r="AF875" s="168">
        <v>1</v>
      </c>
      <c r="AG875" s="168">
        <v>2</v>
      </c>
      <c r="AH875" s="168">
        <v>3</v>
      </c>
      <c r="AI875" s="173" t="s">
        <v>440</v>
      </c>
      <c r="AJ875" s="30"/>
      <c r="AK875" s="172">
        <f>$F875</f>
        <v>0</v>
      </c>
      <c r="AL875" s="168">
        <v>1</v>
      </c>
      <c r="AM875" s="168">
        <v>2</v>
      </c>
      <c r="AN875" s="168">
        <v>3</v>
      </c>
      <c r="AO875" s="173" t="s">
        <v>440</v>
      </c>
    </row>
    <row r="876" spans="1:42" x14ac:dyDescent="0.3">
      <c r="D876" s="31" t="s">
        <v>435</v>
      </c>
      <c r="E876" s="30"/>
      <c r="F876" s="140">
        <f>'Data base'!J70</f>
        <v>0</v>
      </c>
      <c r="G876" s="127">
        <f>$F876</f>
        <v>0</v>
      </c>
      <c r="H876" s="127" t="s">
        <v>389</v>
      </c>
      <c r="I876" s="127" t="s">
        <v>404</v>
      </c>
      <c r="J876" s="127" t="s">
        <v>446</v>
      </c>
      <c r="K876" s="138" t="s">
        <v>447</v>
      </c>
      <c r="L876" s="30"/>
      <c r="M876" s="140">
        <f>$F876</f>
        <v>0</v>
      </c>
      <c r="N876" s="127" t="s">
        <v>389</v>
      </c>
      <c r="O876" s="127" t="s">
        <v>404</v>
      </c>
      <c r="P876" s="127" t="s">
        <v>446</v>
      </c>
      <c r="Q876" s="171" t="s">
        <v>447</v>
      </c>
      <c r="R876" s="30"/>
      <c r="S876" s="127">
        <f>$F876</f>
        <v>0</v>
      </c>
      <c r="T876" s="127" t="s">
        <v>389</v>
      </c>
      <c r="U876" s="127" t="s">
        <v>404</v>
      </c>
      <c r="V876" s="127" t="s">
        <v>446</v>
      </c>
      <c r="W876" s="138" t="s">
        <v>447</v>
      </c>
      <c r="X876" s="30"/>
      <c r="Y876" s="172">
        <f>$F876</f>
        <v>0</v>
      </c>
      <c r="Z876" s="167" t="s">
        <v>389</v>
      </c>
      <c r="AA876" s="167" t="s">
        <v>404</v>
      </c>
      <c r="AB876" s="167" t="s">
        <v>446</v>
      </c>
      <c r="AC876" s="171" t="s">
        <v>447</v>
      </c>
      <c r="AD876" s="30"/>
      <c r="AE876" s="172">
        <f>$F876</f>
        <v>0</v>
      </c>
      <c r="AF876" s="167" t="s">
        <v>389</v>
      </c>
      <c r="AG876" s="167" t="s">
        <v>404</v>
      </c>
      <c r="AH876" s="167" t="s">
        <v>446</v>
      </c>
      <c r="AI876" s="171" t="s">
        <v>447</v>
      </c>
      <c r="AJ876" s="30"/>
      <c r="AK876" s="172">
        <f>$F876</f>
        <v>0</v>
      </c>
      <c r="AL876" s="167" t="s">
        <v>389</v>
      </c>
      <c r="AM876" s="167" t="s">
        <v>404</v>
      </c>
      <c r="AN876" s="167" t="s">
        <v>446</v>
      </c>
      <c r="AO876" s="171" t="s">
        <v>447</v>
      </c>
    </row>
    <row r="877" spans="1:42" s="194" customFormat="1" x14ac:dyDescent="0.3">
      <c r="B877" s="3"/>
      <c r="D877" s="31" t="s">
        <v>601</v>
      </c>
      <c r="F877" s="139"/>
      <c r="G877" s="97">
        <f>'Data base'!S70</f>
        <v>0.41552011881004314</v>
      </c>
      <c r="H877" s="208" t="s">
        <v>640</v>
      </c>
      <c r="I877" s="208" t="s">
        <v>1058</v>
      </c>
      <c r="J877" s="258" t="s">
        <v>1056</v>
      </c>
      <c r="K877" s="171" t="s">
        <v>1054</v>
      </c>
      <c r="M877" s="98">
        <f>'Data base'!AB70</f>
        <v>2.1500014150526225</v>
      </c>
      <c r="N877" s="171" t="s">
        <v>1046</v>
      </c>
      <c r="O877" s="208" t="s">
        <v>1058</v>
      </c>
      <c r="P877" s="208" t="s">
        <v>1057</v>
      </c>
      <c r="Q877" s="208" t="s">
        <v>1054</v>
      </c>
      <c r="S877" s="97">
        <f>'Data base'!AK70</f>
        <v>1.2287069984769849</v>
      </c>
      <c r="T877" s="208" t="s">
        <v>640</v>
      </c>
      <c r="U877" s="171" t="s">
        <v>1059</v>
      </c>
      <c r="V877" s="208" t="s">
        <v>1057</v>
      </c>
      <c r="W877" s="208" t="s">
        <v>1054</v>
      </c>
      <c r="Y877" s="97">
        <f>'Data base'!AT70</f>
        <v>1.9161209493876667</v>
      </c>
      <c r="Z877" s="208" t="s">
        <v>640</v>
      </c>
      <c r="AA877" s="171" t="s">
        <v>1059</v>
      </c>
      <c r="AB877" s="208" t="s">
        <v>1057</v>
      </c>
      <c r="AC877" s="208" t="s">
        <v>1054</v>
      </c>
      <c r="AE877" s="97">
        <f>'Data base'!BC70</f>
        <v>2.5721356202143952</v>
      </c>
      <c r="AF877" s="171" t="s">
        <v>1046</v>
      </c>
      <c r="AG877" s="208" t="s">
        <v>1058</v>
      </c>
      <c r="AH877" s="208" t="s">
        <v>1057</v>
      </c>
      <c r="AI877" s="208" t="s">
        <v>1054</v>
      </c>
      <c r="AK877" s="97">
        <f>'Data base'!BM70</f>
        <v>0.82452838250480254</v>
      </c>
      <c r="AL877" s="208" t="s">
        <v>640</v>
      </c>
      <c r="AM877" s="208" t="s">
        <v>1058</v>
      </c>
      <c r="AO877" s="208" t="s">
        <v>1054</v>
      </c>
    </row>
    <row r="878" spans="1:42" x14ac:dyDescent="0.3">
      <c r="D878" s="31" t="s">
        <v>433</v>
      </c>
      <c r="E878" s="133" t="s">
        <v>441</v>
      </c>
      <c r="F878" s="139"/>
      <c r="G878" s="127" t="str">
        <f>'Data base'!K70</f>
        <v>LC</v>
      </c>
      <c r="H878" s="127" t="s">
        <v>442</v>
      </c>
      <c r="I878" s="127" t="s">
        <v>443</v>
      </c>
      <c r="J878" s="127" t="s">
        <v>444</v>
      </c>
      <c r="K878" s="138" t="s">
        <v>445</v>
      </c>
      <c r="L878" s="30"/>
      <c r="M878" s="172" t="str">
        <f>'Data base'!T70</f>
        <v>LC</v>
      </c>
      <c r="N878" s="127" t="s">
        <v>442</v>
      </c>
      <c r="O878" s="127" t="s">
        <v>443</v>
      </c>
      <c r="P878" s="127" t="s">
        <v>444</v>
      </c>
      <c r="Q878" s="171" t="s">
        <v>445</v>
      </c>
      <c r="R878" s="30"/>
      <c r="S878" s="127" t="str">
        <f>'Data base'!AC70</f>
        <v>VU</v>
      </c>
      <c r="T878" s="127" t="s">
        <v>442</v>
      </c>
      <c r="U878" s="138" t="s">
        <v>443</v>
      </c>
      <c r="V878" s="127" t="s">
        <v>444</v>
      </c>
      <c r="W878" s="127" t="s">
        <v>445</v>
      </c>
      <c r="X878" s="30"/>
      <c r="Y878" s="97" t="str">
        <f>'Data base'!AL70</f>
        <v>-</v>
      </c>
      <c r="Z878" s="167" t="s">
        <v>442</v>
      </c>
      <c r="AA878" s="167" t="s">
        <v>443</v>
      </c>
      <c r="AB878" s="167" t="s">
        <v>444</v>
      </c>
      <c r="AC878" s="171" t="s">
        <v>445</v>
      </c>
      <c r="AD878" s="30"/>
      <c r="AE878" s="208" t="str">
        <f>'Data base'!AU70</f>
        <v>-</v>
      </c>
      <c r="AF878" s="167" t="s">
        <v>442</v>
      </c>
      <c r="AG878" s="167" t="s">
        <v>443</v>
      </c>
      <c r="AH878" s="167" t="s">
        <v>444</v>
      </c>
      <c r="AI878" s="171" t="s">
        <v>445</v>
      </c>
      <c r="AJ878" s="30"/>
      <c r="AK878" s="208" t="str">
        <f>'Data base'!BD70</f>
        <v>-</v>
      </c>
      <c r="AL878" s="167" t="s">
        <v>442</v>
      </c>
      <c r="AM878" s="167" t="s">
        <v>443</v>
      </c>
      <c r="AN878" s="167" t="s">
        <v>444</v>
      </c>
      <c r="AO878" s="171" t="s">
        <v>445</v>
      </c>
    </row>
    <row r="879" spans="1:42" x14ac:dyDescent="0.3">
      <c r="D879" s="264" t="s">
        <v>434</v>
      </c>
      <c r="E879" s="30" t="s">
        <v>384</v>
      </c>
      <c r="F879" s="139"/>
      <c r="G879" s="40" t="str">
        <f>'Data base'!P70</f>
        <v>- (50 - 100)</v>
      </c>
      <c r="H879" s="138" t="s">
        <v>389</v>
      </c>
      <c r="I879" s="127" t="s">
        <v>404</v>
      </c>
      <c r="J879" s="127" t="s">
        <v>287</v>
      </c>
      <c r="K879" s="127" t="s">
        <v>318</v>
      </c>
      <c r="L879" s="30"/>
      <c r="M879" s="218">
        <f>'Data base'!Y70</f>
        <v>0</v>
      </c>
      <c r="N879" s="127" t="s">
        <v>389</v>
      </c>
      <c r="O879" s="127" t="s">
        <v>404</v>
      </c>
      <c r="P879" s="171" t="s">
        <v>287</v>
      </c>
      <c r="Q879" s="127" t="s">
        <v>318</v>
      </c>
      <c r="R879" s="30"/>
      <c r="S879" s="127" t="str">
        <f>'Data base'!AH70</f>
        <v xml:space="preserve">F </v>
      </c>
      <c r="T879" s="129" t="s">
        <v>389</v>
      </c>
      <c r="U879" s="129" t="s">
        <v>404</v>
      </c>
      <c r="V879" s="129" t="s">
        <v>287</v>
      </c>
      <c r="W879" s="129" t="s">
        <v>318</v>
      </c>
      <c r="X879" s="30"/>
      <c r="Y879" s="99" t="str">
        <f>'Data base'!AQ70</f>
        <v xml:space="preserve"> - ( - 80)</v>
      </c>
      <c r="Z879" s="167" t="s">
        <v>389</v>
      </c>
      <c r="AA879" s="171" t="s">
        <v>404</v>
      </c>
      <c r="AB879" s="167" t="s">
        <v>287</v>
      </c>
      <c r="AC879" s="167" t="s">
        <v>318</v>
      </c>
      <c r="AD879" s="30"/>
      <c r="AE879" s="208">
        <f>'Data base'!AZ70</f>
        <v>0</v>
      </c>
      <c r="AF879" s="167" t="s">
        <v>389</v>
      </c>
      <c r="AG879" s="167" t="s">
        <v>404</v>
      </c>
      <c r="AH879" s="171" t="s">
        <v>287</v>
      </c>
      <c r="AI879" s="167" t="s">
        <v>318</v>
      </c>
      <c r="AJ879" s="30"/>
      <c r="AK879" s="99">
        <f>'Data base'!BJ70</f>
        <v>0</v>
      </c>
      <c r="AL879" s="167" t="s">
        <v>389</v>
      </c>
      <c r="AM879" s="167" t="s">
        <v>404</v>
      </c>
      <c r="AN879" s="171" t="s">
        <v>287</v>
      </c>
      <c r="AO879" s="167" t="s">
        <v>318</v>
      </c>
    </row>
    <row r="880" spans="1:42" x14ac:dyDescent="0.3">
      <c r="D880" s="264"/>
      <c r="E880" s="30" t="s">
        <v>383</v>
      </c>
      <c r="F880" s="139"/>
      <c r="G880" s="40" t="str">
        <f>'Data base'!O70</f>
        <v>- (20 - 33)</v>
      </c>
      <c r="H880" s="134"/>
      <c r="I880" s="138" t="s">
        <v>389</v>
      </c>
      <c r="J880" s="127" t="s">
        <v>287</v>
      </c>
      <c r="K880" s="127" t="s">
        <v>318</v>
      </c>
      <c r="L880" s="30"/>
      <c r="M880" s="218" t="str">
        <f>'Data base'!X70</f>
        <v>- (20 - 50)</v>
      </c>
      <c r="N880" s="134"/>
      <c r="O880" s="171" t="s">
        <v>389</v>
      </c>
      <c r="P880" s="127" t="s">
        <v>287</v>
      </c>
      <c r="Q880" s="127" t="s">
        <v>318</v>
      </c>
      <c r="R880" s="30"/>
      <c r="S880" s="127" t="str">
        <f>'Data base'!AG70</f>
        <v>- (42 - 62)</v>
      </c>
      <c r="T880" s="134"/>
      <c r="U880" s="171" t="s">
        <v>389</v>
      </c>
      <c r="V880" s="127" t="s">
        <v>287</v>
      </c>
      <c r="W880" s="127" t="s">
        <v>318</v>
      </c>
      <c r="X880" s="30"/>
      <c r="Y880" s="99">
        <f>'Data base'!AP70</f>
        <v>0</v>
      </c>
      <c r="Z880" s="169"/>
      <c r="AA880" s="167" t="s">
        <v>389</v>
      </c>
      <c r="AB880" s="171" t="s">
        <v>287</v>
      </c>
      <c r="AC880" s="167" t="s">
        <v>318</v>
      </c>
      <c r="AD880" s="30"/>
      <c r="AE880" s="208">
        <f>'Data base'!AY70</f>
        <v>0</v>
      </c>
      <c r="AF880" s="169"/>
      <c r="AG880" s="167" t="s">
        <v>389</v>
      </c>
      <c r="AH880" s="171" t="s">
        <v>287</v>
      </c>
      <c r="AI880" s="167" t="s">
        <v>318</v>
      </c>
      <c r="AJ880" s="30"/>
      <c r="AK880" s="99">
        <f>'Data base'!BI70</f>
        <v>0</v>
      </c>
      <c r="AL880" s="169"/>
      <c r="AM880" s="167" t="s">
        <v>389</v>
      </c>
      <c r="AN880" s="171" t="s">
        <v>287</v>
      </c>
      <c r="AO880" s="167" t="s">
        <v>318</v>
      </c>
    </row>
    <row r="881" spans="1:41" x14ac:dyDescent="0.3">
      <c r="D881" s="30" t="s">
        <v>436</v>
      </c>
      <c r="E881" s="30"/>
      <c r="F881" s="139"/>
      <c r="G881" s="96">
        <f>'Data base'!N70</f>
        <v>2.6666666666666666E-3</v>
      </c>
      <c r="H881" s="127" t="s">
        <v>448</v>
      </c>
      <c r="I881" s="127" t="s">
        <v>449</v>
      </c>
      <c r="J881" s="127" t="s">
        <v>450</v>
      </c>
      <c r="K881" s="138" t="s">
        <v>493</v>
      </c>
      <c r="L881" s="30"/>
      <c r="M881" s="216">
        <f>'Data base'!W70</f>
        <v>5.0000000000000001E-4</v>
      </c>
      <c r="N881" s="127" t="s">
        <v>448</v>
      </c>
      <c r="O881" s="127" t="s">
        <v>449</v>
      </c>
      <c r="P881" s="127" t="s">
        <v>450</v>
      </c>
      <c r="Q881" s="171" t="s">
        <v>493</v>
      </c>
      <c r="R881" s="30"/>
      <c r="S881" s="96">
        <f>'Data base'!AF70</f>
        <v>9.6774193548387097E-4</v>
      </c>
      <c r="T881" s="127" t="s">
        <v>448</v>
      </c>
      <c r="U881" s="127" t="s">
        <v>449</v>
      </c>
      <c r="V881" s="127" t="s">
        <v>450</v>
      </c>
      <c r="W881" s="171" t="s">
        <v>493</v>
      </c>
      <c r="X881" s="30"/>
      <c r="Y881" s="96">
        <f>'Data base'!AO70</f>
        <v>6.9364161849710981E-4</v>
      </c>
      <c r="Z881" s="167" t="s">
        <v>448</v>
      </c>
      <c r="AA881" s="167" t="s">
        <v>449</v>
      </c>
      <c r="AB881" s="167" t="s">
        <v>450</v>
      </c>
      <c r="AC881" s="171" t="s">
        <v>493</v>
      </c>
      <c r="AD881" s="30"/>
      <c r="AE881" s="96">
        <f>'Data base'!AX70</f>
        <v>5.0000000000000001E-4</v>
      </c>
      <c r="AF881" s="167" t="s">
        <v>448</v>
      </c>
      <c r="AG881" s="167" t="s">
        <v>449</v>
      </c>
      <c r="AH881" s="167" t="s">
        <v>450</v>
      </c>
      <c r="AI881" s="171" t="s">
        <v>493</v>
      </c>
      <c r="AJ881" s="30"/>
      <c r="AK881" s="96">
        <f>'Data base'!BH70</f>
        <v>1.3651877133105802E-3</v>
      </c>
      <c r="AL881" s="167" t="s">
        <v>448</v>
      </c>
      <c r="AM881" s="167" t="s">
        <v>449</v>
      </c>
      <c r="AN881" s="167" t="s">
        <v>450</v>
      </c>
      <c r="AO881" s="171" t="s">
        <v>493</v>
      </c>
    </row>
    <row r="882" spans="1:41" x14ac:dyDescent="0.3">
      <c r="D882" s="30" t="s">
        <v>437</v>
      </c>
      <c r="E882" s="30"/>
      <c r="F882" s="140" t="str">
        <f>'Data base'!E70</f>
        <v>&lt;3.3</v>
      </c>
      <c r="G882" s="127" t="str">
        <f>$F882</f>
        <v>&lt;3.3</v>
      </c>
      <c r="H882" s="127" t="s">
        <v>451</v>
      </c>
      <c r="I882" s="127" t="s">
        <v>452</v>
      </c>
      <c r="J882" s="135" t="s">
        <v>453</v>
      </c>
      <c r="K882" s="138" t="s">
        <v>370</v>
      </c>
      <c r="L882" s="30"/>
      <c r="M882" s="172" t="str">
        <f>$F882</f>
        <v>&lt;3.3</v>
      </c>
      <c r="N882" s="127" t="s">
        <v>451</v>
      </c>
      <c r="O882" s="127" t="s">
        <v>452</v>
      </c>
      <c r="P882" s="135" t="s">
        <v>453</v>
      </c>
      <c r="Q882" s="171" t="s">
        <v>370</v>
      </c>
      <c r="R882" s="30"/>
      <c r="S882" s="127" t="str">
        <f>$F882</f>
        <v>&lt;3.3</v>
      </c>
      <c r="T882" s="127" t="s">
        <v>451</v>
      </c>
      <c r="U882" s="127" t="s">
        <v>452</v>
      </c>
      <c r="V882" s="135" t="s">
        <v>453</v>
      </c>
      <c r="W882" s="138" t="s">
        <v>370</v>
      </c>
      <c r="X882" s="30"/>
      <c r="Y882" s="208" t="str">
        <f>$F882</f>
        <v>&lt;3.3</v>
      </c>
      <c r="Z882" s="167" t="s">
        <v>451</v>
      </c>
      <c r="AA882" s="167" t="s">
        <v>452</v>
      </c>
      <c r="AB882" s="170" t="s">
        <v>453</v>
      </c>
      <c r="AC882" s="171" t="s">
        <v>370</v>
      </c>
      <c r="AD882" s="30"/>
      <c r="AE882" s="208" t="str">
        <f>$F882</f>
        <v>&lt;3.3</v>
      </c>
      <c r="AF882" s="167" t="s">
        <v>451</v>
      </c>
      <c r="AG882" s="167" t="s">
        <v>452</v>
      </c>
      <c r="AH882" s="170" t="s">
        <v>453</v>
      </c>
      <c r="AI882" s="171" t="s">
        <v>370</v>
      </c>
      <c r="AJ882" s="30"/>
      <c r="AK882" s="208" t="str">
        <f>$F882</f>
        <v>&lt;3.3</v>
      </c>
      <c r="AL882" s="167" t="s">
        <v>451</v>
      </c>
      <c r="AM882" s="167" t="s">
        <v>452</v>
      </c>
      <c r="AN882" s="170" t="s">
        <v>453</v>
      </c>
      <c r="AO882" s="171" t="s">
        <v>370</v>
      </c>
    </row>
    <row r="883" spans="1:41" x14ac:dyDescent="0.3">
      <c r="D883" s="30" t="s">
        <v>561</v>
      </c>
      <c r="E883" s="30"/>
      <c r="F883" s="139"/>
      <c r="G883" s="299">
        <f>'Data base'!L70</f>
        <v>15000</v>
      </c>
      <c r="H883" s="299"/>
      <c r="I883" s="299"/>
      <c r="J883" s="365"/>
      <c r="K883" s="299"/>
      <c r="L883" s="300"/>
      <c r="M883" s="299">
        <f>'Data base'!U70</f>
        <v>80000</v>
      </c>
      <c r="N883" s="299"/>
      <c r="O883" s="299"/>
      <c r="P883" s="365"/>
      <c r="Q883" s="299"/>
      <c r="R883" s="300"/>
      <c r="S883" s="299">
        <f>'Data base'!AD70</f>
        <v>310000</v>
      </c>
      <c r="T883" s="299"/>
      <c r="U883" s="299"/>
      <c r="V883" s="365"/>
      <c r="W883" s="299"/>
      <c r="X883" s="300"/>
      <c r="Y883" s="299">
        <f>'Data base'!AM70</f>
        <v>86500</v>
      </c>
      <c r="Z883" s="300"/>
      <c r="AA883" s="300"/>
      <c r="AB883" s="300"/>
      <c r="AC883" s="300"/>
      <c r="AD883" s="300"/>
      <c r="AE883" s="299">
        <f>'Data base'!AV70</f>
        <v>120000</v>
      </c>
      <c r="AF883" s="300"/>
      <c r="AG883" s="300"/>
      <c r="AH883" s="300"/>
      <c r="AI883" s="300"/>
      <c r="AJ883" s="300"/>
      <c r="AK883" s="299">
        <f>'Data base'!BF70</f>
        <v>293000</v>
      </c>
      <c r="AL883" s="300"/>
      <c r="AM883" s="30"/>
      <c r="AN883" s="30"/>
      <c r="AO883" s="30"/>
    </row>
    <row r="884" spans="1:41" x14ac:dyDescent="0.3">
      <c r="D884" s="30" t="s">
        <v>1039</v>
      </c>
      <c r="E884" s="30"/>
      <c r="F884" s="139"/>
      <c r="G884" s="125" t="str">
        <f>Protection!E70</f>
        <v>[01.11-31.08]</v>
      </c>
      <c r="H884" s="30"/>
      <c r="I884" s="30"/>
      <c r="J884" s="30"/>
      <c r="K884" s="30"/>
      <c r="L884" s="30"/>
      <c r="M884" s="172">
        <f>Protection!F70</f>
        <v>0</v>
      </c>
      <c r="N884" s="30"/>
      <c r="O884" s="30"/>
      <c r="P884" s="30"/>
      <c r="Q884" s="30"/>
      <c r="R884" s="30"/>
      <c r="S884" s="225">
        <f>Protection!G70</f>
        <v>0</v>
      </c>
      <c r="T884" s="30"/>
      <c r="U884" s="30"/>
      <c r="V884" s="30"/>
      <c r="W884" s="30"/>
      <c r="X884" s="30"/>
      <c r="Y884" s="208">
        <f>Protection!H70</f>
        <v>0</v>
      </c>
      <c r="Z884" s="30"/>
      <c r="AA884" s="30"/>
      <c r="AB884" s="30"/>
      <c r="AC884" s="30"/>
      <c r="AD884" s="30"/>
      <c r="AE884" s="208">
        <f>Protection!I70</f>
        <v>0</v>
      </c>
      <c r="AF884" s="30"/>
      <c r="AG884" s="30"/>
      <c r="AH884" s="30"/>
      <c r="AI884" s="30"/>
      <c r="AJ884" s="30"/>
      <c r="AK884" s="208">
        <f>Protection!J70</f>
        <v>0</v>
      </c>
      <c r="AL884" s="30"/>
      <c r="AM884" s="30"/>
      <c r="AN884" s="30"/>
      <c r="AO884" s="30"/>
    </row>
    <row r="885" spans="1:41" x14ac:dyDescent="0.3">
      <c r="D885" s="30" t="s">
        <v>1038</v>
      </c>
      <c r="E885" s="30"/>
      <c r="F885" s="139"/>
      <c r="G885" s="125" t="str">
        <f>Protection!K70</f>
        <v>none</v>
      </c>
      <c r="H885" s="30"/>
      <c r="I885" s="30"/>
      <c r="J885" s="30"/>
      <c r="K885" s="30"/>
      <c r="L885" s="30"/>
      <c r="M885" s="172">
        <f>Protection!L70</f>
        <v>0</v>
      </c>
      <c r="N885" s="30"/>
      <c r="O885" s="30"/>
      <c r="P885" s="30"/>
      <c r="Q885" s="30"/>
      <c r="R885" s="30"/>
      <c r="S885" s="30" t="str">
        <f>Protection!M70</f>
        <v>none</v>
      </c>
      <c r="T885" s="30"/>
      <c r="U885" s="30"/>
      <c r="V885" s="30"/>
      <c r="W885" s="30"/>
      <c r="X885" s="30"/>
      <c r="Y885" s="208">
        <f>Protection!N70</f>
        <v>0</v>
      </c>
      <c r="Z885" s="30"/>
      <c r="AA885" s="30"/>
      <c r="AB885" s="30"/>
      <c r="AC885" s="30"/>
      <c r="AD885" s="30"/>
      <c r="AE885" s="208">
        <f>Protection!O70</f>
        <v>0</v>
      </c>
      <c r="AF885" s="30"/>
      <c r="AG885" s="30"/>
      <c r="AH885" s="30"/>
      <c r="AI885" s="30"/>
      <c r="AJ885" s="30"/>
      <c r="AK885" s="225" t="str">
        <f>Protection!P70</f>
        <v>-</v>
      </c>
      <c r="AL885" s="30"/>
      <c r="AM885" s="30"/>
      <c r="AN885" s="30"/>
      <c r="AO885" s="30"/>
    </row>
    <row r="887" spans="1:41" x14ac:dyDescent="0.3">
      <c r="A887" s="194">
        <v>71</v>
      </c>
      <c r="B887" s="39" t="str">
        <f>'Data base'!C71</f>
        <v>Periparus ater</v>
      </c>
      <c r="C887" s="29" t="str">
        <f>'Data base'!D71</f>
        <v>Coal Tit</v>
      </c>
      <c r="D887" s="65" t="s">
        <v>438</v>
      </c>
      <c r="E887" s="65"/>
      <c r="F887" s="131"/>
      <c r="H887" s="131" t="s">
        <v>439</v>
      </c>
      <c r="I887" s="131" t="s">
        <v>381</v>
      </c>
      <c r="J887" s="131" t="s">
        <v>861</v>
      </c>
      <c r="K887" s="131" t="s">
        <v>860</v>
      </c>
      <c r="L887" s="30"/>
      <c r="N887" s="131" t="s">
        <v>439</v>
      </c>
      <c r="O887" s="131" t="s">
        <v>381</v>
      </c>
      <c r="P887" s="131" t="s">
        <v>861</v>
      </c>
      <c r="Q887" s="131" t="s">
        <v>860</v>
      </c>
      <c r="R887" s="30"/>
      <c r="S887" s="30"/>
      <c r="T887" s="131" t="s">
        <v>439</v>
      </c>
      <c r="U887" s="131" t="s">
        <v>381</v>
      </c>
      <c r="V887" s="131" t="s">
        <v>861</v>
      </c>
      <c r="W887" s="131" t="s">
        <v>860</v>
      </c>
      <c r="X887" s="30"/>
      <c r="Y887" s="30"/>
      <c r="Z887" s="131" t="s">
        <v>439</v>
      </c>
      <c r="AA887" s="131" t="s">
        <v>381</v>
      </c>
      <c r="AB887" s="131" t="s">
        <v>861</v>
      </c>
      <c r="AC887" s="131" t="s">
        <v>860</v>
      </c>
      <c r="AD887" s="30"/>
      <c r="AE887" s="30"/>
      <c r="AF887" s="131" t="s">
        <v>439</v>
      </c>
      <c r="AG887" s="131" t="s">
        <v>381</v>
      </c>
      <c r="AH887" s="131" t="s">
        <v>861</v>
      </c>
      <c r="AI887" s="131" t="s">
        <v>860</v>
      </c>
      <c r="AJ887" s="30"/>
      <c r="AK887" s="30"/>
      <c r="AL887" s="131" t="s">
        <v>439</v>
      </c>
      <c r="AM887" s="131" t="s">
        <v>381</v>
      </c>
      <c r="AN887" s="131" t="s">
        <v>861</v>
      </c>
      <c r="AO887" s="131" t="s">
        <v>860</v>
      </c>
    </row>
    <row r="888" spans="1:41" x14ac:dyDescent="0.3">
      <c r="D888" s="130" t="s">
        <v>432</v>
      </c>
      <c r="E888" s="130"/>
      <c r="F888" s="141">
        <f>'Data base'!G71</f>
        <v>0</v>
      </c>
      <c r="G888" s="127">
        <f>$F888</f>
        <v>0</v>
      </c>
      <c r="H888" s="132">
        <v>1</v>
      </c>
      <c r="I888" s="132">
        <v>2</v>
      </c>
      <c r="J888" s="132">
        <v>3</v>
      </c>
      <c r="K888" s="142" t="s">
        <v>440</v>
      </c>
      <c r="L888" s="30"/>
      <c r="M888" s="140">
        <f>$F888</f>
        <v>0</v>
      </c>
      <c r="N888" s="132">
        <v>1</v>
      </c>
      <c r="O888" s="132">
        <v>2</v>
      </c>
      <c r="P888" s="132">
        <v>3</v>
      </c>
      <c r="Q888" s="173" t="s">
        <v>440</v>
      </c>
      <c r="R888" s="30"/>
      <c r="S888" s="127">
        <f>$F888</f>
        <v>0</v>
      </c>
      <c r="T888" s="132">
        <v>1</v>
      </c>
      <c r="U888" s="132">
        <v>2</v>
      </c>
      <c r="V888" s="132">
        <v>3</v>
      </c>
      <c r="W888" s="142" t="s">
        <v>440</v>
      </c>
      <c r="X888" s="30"/>
      <c r="Y888" s="172">
        <f>$F888</f>
        <v>0</v>
      </c>
      <c r="Z888" s="168">
        <v>1</v>
      </c>
      <c r="AA888" s="168">
        <v>2</v>
      </c>
      <c r="AB888" s="168">
        <v>3</v>
      </c>
      <c r="AC888" s="173" t="s">
        <v>440</v>
      </c>
      <c r="AD888" s="30"/>
      <c r="AE888" s="172">
        <f>$F888</f>
        <v>0</v>
      </c>
      <c r="AF888" s="168">
        <v>1</v>
      </c>
      <c r="AG888" s="168">
        <v>2</v>
      </c>
      <c r="AH888" s="168">
        <v>3</v>
      </c>
      <c r="AI888" s="173" t="s">
        <v>440</v>
      </c>
      <c r="AJ888" s="30"/>
      <c r="AK888" s="172">
        <f>$F888</f>
        <v>0</v>
      </c>
      <c r="AL888" s="168">
        <v>1</v>
      </c>
      <c r="AM888" s="168">
        <v>2</v>
      </c>
      <c r="AN888" s="168">
        <v>3</v>
      </c>
      <c r="AO888" s="173" t="s">
        <v>440</v>
      </c>
    </row>
    <row r="889" spans="1:41" x14ac:dyDescent="0.3">
      <c r="D889" s="31" t="s">
        <v>435</v>
      </c>
      <c r="E889" s="30"/>
      <c r="F889" s="140">
        <f>'Data base'!J71</f>
        <v>0</v>
      </c>
      <c r="G889" s="127">
        <f>$F889</f>
        <v>0</v>
      </c>
      <c r="H889" s="127" t="s">
        <v>389</v>
      </c>
      <c r="I889" s="127" t="s">
        <v>404</v>
      </c>
      <c r="J889" s="127" t="s">
        <v>446</v>
      </c>
      <c r="K889" s="138" t="s">
        <v>447</v>
      </c>
      <c r="L889" s="30"/>
      <c r="M889" s="140">
        <f>$F889</f>
        <v>0</v>
      </c>
      <c r="N889" s="127" t="s">
        <v>389</v>
      </c>
      <c r="O889" s="127" t="s">
        <v>404</v>
      </c>
      <c r="P889" s="127" t="s">
        <v>446</v>
      </c>
      <c r="Q889" s="171" t="s">
        <v>447</v>
      </c>
      <c r="R889" s="30"/>
      <c r="S889" s="127">
        <f>$F889</f>
        <v>0</v>
      </c>
      <c r="T889" s="127" t="s">
        <v>389</v>
      </c>
      <c r="U889" s="127" t="s">
        <v>404</v>
      </c>
      <c r="V889" s="127" t="s">
        <v>446</v>
      </c>
      <c r="W889" s="138" t="s">
        <v>447</v>
      </c>
      <c r="X889" s="30"/>
      <c r="Y889" s="172">
        <f>$F889</f>
        <v>0</v>
      </c>
      <c r="Z889" s="167" t="s">
        <v>389</v>
      </c>
      <c r="AA889" s="167" t="s">
        <v>404</v>
      </c>
      <c r="AB889" s="167" t="s">
        <v>446</v>
      </c>
      <c r="AC889" s="171" t="s">
        <v>447</v>
      </c>
      <c r="AD889" s="30"/>
      <c r="AE889" s="172">
        <f>$F889</f>
        <v>0</v>
      </c>
      <c r="AF889" s="167" t="s">
        <v>389</v>
      </c>
      <c r="AG889" s="167" t="s">
        <v>404</v>
      </c>
      <c r="AH889" s="167" t="s">
        <v>446</v>
      </c>
      <c r="AI889" s="171" t="s">
        <v>447</v>
      </c>
      <c r="AJ889" s="30"/>
      <c r="AK889" s="172">
        <f>$F889</f>
        <v>0</v>
      </c>
      <c r="AL889" s="167" t="s">
        <v>389</v>
      </c>
      <c r="AM889" s="167" t="s">
        <v>404</v>
      </c>
      <c r="AN889" s="167" t="s">
        <v>446</v>
      </c>
      <c r="AO889" s="171" t="s">
        <v>447</v>
      </c>
    </row>
    <row r="890" spans="1:41" s="194" customFormat="1" x14ac:dyDescent="0.3">
      <c r="B890" s="3"/>
      <c r="D890" s="31" t="s">
        <v>601</v>
      </c>
      <c r="F890" s="139"/>
      <c r="G890" s="97">
        <f>'Data base'!S71</f>
        <v>0.72716020791757541</v>
      </c>
      <c r="H890" s="208" t="s">
        <v>640</v>
      </c>
      <c r="I890" s="208" t="s">
        <v>1058</v>
      </c>
      <c r="J890" s="171" t="s">
        <v>1055</v>
      </c>
      <c r="K890" s="208" t="s">
        <v>1054</v>
      </c>
      <c r="M890" s="98">
        <f>'Data base'!AB71</f>
        <v>2.8340927743875475</v>
      </c>
      <c r="N890" s="171" t="s">
        <v>1046</v>
      </c>
      <c r="O890" s="208" t="s">
        <v>1058</v>
      </c>
      <c r="P890" s="208" t="s">
        <v>1057</v>
      </c>
      <c r="Q890" s="208" t="s">
        <v>1054</v>
      </c>
      <c r="S890" s="97">
        <f>'Data base'!AK71</f>
        <v>6.5356755238137498E-2</v>
      </c>
      <c r="T890" s="208" t="s">
        <v>640</v>
      </c>
      <c r="U890" s="208" t="s">
        <v>1058</v>
      </c>
      <c r="V890" s="208" t="s">
        <v>1057</v>
      </c>
      <c r="W890" s="171" t="s">
        <v>1054</v>
      </c>
      <c r="Y890" s="97">
        <f>'Data base'!AT71</f>
        <v>0.41059734629735717</v>
      </c>
      <c r="Z890" s="208" t="s">
        <v>640</v>
      </c>
      <c r="AA890" s="208" t="s">
        <v>1058</v>
      </c>
      <c r="AB890" s="258" t="s">
        <v>1056</v>
      </c>
      <c r="AC890" s="171" t="s">
        <v>1054</v>
      </c>
      <c r="AE890" s="97">
        <f>'Data base'!BC71</f>
        <v>0.4061266768759571</v>
      </c>
      <c r="AF890" s="208" t="s">
        <v>640</v>
      </c>
      <c r="AG890" s="208" t="s">
        <v>1058</v>
      </c>
      <c r="AH890" s="258" t="s">
        <v>1056</v>
      </c>
      <c r="AI890" s="171" t="s">
        <v>1054</v>
      </c>
      <c r="AK890" s="97">
        <f>'Data base'!BM71</f>
        <v>0.2846586082457056</v>
      </c>
      <c r="AL890" s="208" t="s">
        <v>640</v>
      </c>
      <c r="AM890" s="208" t="s">
        <v>1058</v>
      </c>
      <c r="AN890" s="208" t="s">
        <v>1057</v>
      </c>
      <c r="AO890" s="171" t="s">
        <v>1054</v>
      </c>
    </row>
    <row r="891" spans="1:41" x14ac:dyDescent="0.3">
      <c r="D891" s="31" t="s">
        <v>433</v>
      </c>
      <c r="E891" s="133" t="s">
        <v>441</v>
      </c>
      <c r="F891" s="139"/>
      <c r="G891" s="127" t="str">
        <f>'Data base'!K71</f>
        <v>LC</v>
      </c>
      <c r="H891" s="127" t="s">
        <v>442</v>
      </c>
      <c r="I891" s="127" t="s">
        <v>443</v>
      </c>
      <c r="J891" s="127" t="s">
        <v>444</v>
      </c>
      <c r="K891" s="138" t="s">
        <v>445</v>
      </c>
      <c r="L891" s="30"/>
      <c r="M891" s="172" t="str">
        <f>'Data base'!T71</f>
        <v>LC</v>
      </c>
      <c r="N891" s="127" t="s">
        <v>442</v>
      </c>
      <c r="O891" s="127" t="s">
        <v>443</v>
      </c>
      <c r="P891" s="127" t="s">
        <v>444</v>
      </c>
      <c r="Q891" s="171" t="s">
        <v>445</v>
      </c>
      <c r="R891" s="30"/>
      <c r="S891" s="127" t="str">
        <f>'Data base'!AC71</f>
        <v>-</v>
      </c>
      <c r="T891" s="127" t="s">
        <v>442</v>
      </c>
      <c r="U891" s="127" t="s">
        <v>443</v>
      </c>
      <c r="V891" s="127" t="s">
        <v>444</v>
      </c>
      <c r="W891" s="138" t="s">
        <v>445</v>
      </c>
      <c r="X891" s="30"/>
      <c r="Y891" s="97" t="str">
        <f>'Data base'!AL71</f>
        <v>-</v>
      </c>
      <c r="Z891" s="167" t="s">
        <v>442</v>
      </c>
      <c r="AA891" s="167" t="s">
        <v>443</v>
      </c>
      <c r="AB891" s="167" t="s">
        <v>444</v>
      </c>
      <c r="AC891" s="171" t="s">
        <v>445</v>
      </c>
      <c r="AD891" s="30"/>
      <c r="AE891" s="208" t="str">
        <f>'Data base'!AU71</f>
        <v>-</v>
      </c>
      <c r="AF891" s="167" t="s">
        <v>442</v>
      </c>
      <c r="AG891" s="167" t="s">
        <v>443</v>
      </c>
      <c r="AH891" s="167" t="s">
        <v>444</v>
      </c>
      <c r="AI891" s="171" t="s">
        <v>445</v>
      </c>
      <c r="AJ891" s="30"/>
      <c r="AK891" s="208" t="str">
        <f>'Data base'!BD71</f>
        <v>-</v>
      </c>
      <c r="AL891" s="167" t="s">
        <v>442</v>
      </c>
      <c r="AM891" s="167" t="s">
        <v>443</v>
      </c>
      <c r="AN891" s="167" t="s">
        <v>444</v>
      </c>
      <c r="AO891" s="171" t="s">
        <v>445</v>
      </c>
    </row>
    <row r="892" spans="1:41" x14ac:dyDescent="0.3">
      <c r="D892" s="264" t="s">
        <v>434</v>
      </c>
      <c r="E892" s="30" t="s">
        <v>384</v>
      </c>
      <c r="F892" s="139"/>
      <c r="G892" s="40" t="str">
        <f>'Data base'!P71</f>
        <v>- (20 - 33)</v>
      </c>
      <c r="H892" s="127" t="s">
        <v>389</v>
      </c>
      <c r="I892" s="138" t="s">
        <v>404</v>
      </c>
      <c r="J892" s="127" t="s">
        <v>287</v>
      </c>
      <c r="K892" s="127" t="s">
        <v>318</v>
      </c>
      <c r="L892" s="30"/>
      <c r="M892" s="218" t="str">
        <f>'Data base'!Y71</f>
        <v xml:space="preserve"> - (54 - 70)</v>
      </c>
      <c r="N892" s="127" t="s">
        <v>389</v>
      </c>
      <c r="O892" s="171" t="s">
        <v>404</v>
      </c>
      <c r="P892" s="127" t="s">
        <v>287</v>
      </c>
      <c r="Q892" s="127" t="s">
        <v>318</v>
      </c>
      <c r="R892" s="30"/>
      <c r="S892" s="127" t="str">
        <f>'Data base'!AH71</f>
        <v xml:space="preserve">F </v>
      </c>
      <c r="T892" s="129" t="s">
        <v>389</v>
      </c>
      <c r="U892" s="129" t="s">
        <v>404</v>
      </c>
      <c r="V892" s="129" t="s">
        <v>287</v>
      </c>
      <c r="W892" s="129" t="s">
        <v>318</v>
      </c>
      <c r="X892" s="30"/>
      <c r="Y892" s="99" t="str">
        <f>'Data base'!AQ71</f>
        <v xml:space="preserve"> - ( - 70)</v>
      </c>
      <c r="Z892" s="167" t="s">
        <v>389</v>
      </c>
      <c r="AA892" s="171" t="s">
        <v>404</v>
      </c>
      <c r="AB892" s="167" t="s">
        <v>287</v>
      </c>
      <c r="AC892" s="167" t="s">
        <v>318</v>
      </c>
      <c r="AD892" s="30"/>
      <c r="AE892" s="208">
        <f>'Data base'!AZ71</f>
        <v>0</v>
      </c>
      <c r="AF892" s="167" t="s">
        <v>389</v>
      </c>
      <c r="AG892" s="167" t="s">
        <v>404</v>
      </c>
      <c r="AH892" s="171" t="s">
        <v>287</v>
      </c>
      <c r="AI892" s="167" t="s">
        <v>318</v>
      </c>
      <c r="AJ892" s="30"/>
      <c r="AK892" s="99" t="str">
        <f>'Data base'!BJ71</f>
        <v xml:space="preserve"> - (54 - 70)</v>
      </c>
      <c r="AL892" s="167" t="s">
        <v>389</v>
      </c>
      <c r="AM892" s="171" t="s">
        <v>404</v>
      </c>
      <c r="AN892" s="167" t="s">
        <v>287</v>
      </c>
      <c r="AO892" s="167" t="s">
        <v>318</v>
      </c>
    </row>
    <row r="893" spans="1:41" x14ac:dyDescent="0.3">
      <c r="D893" s="264"/>
      <c r="E893" s="30" t="s">
        <v>383</v>
      </c>
      <c r="F893" s="139"/>
      <c r="G893" s="99">
        <f>'Data base'!O71</f>
        <v>0</v>
      </c>
      <c r="H893" s="134"/>
      <c r="I893" s="127" t="s">
        <v>389</v>
      </c>
      <c r="J893" s="138" t="s">
        <v>287</v>
      </c>
      <c r="K893" s="127" t="s">
        <v>318</v>
      </c>
      <c r="L893" s="30"/>
      <c r="M893" s="218">
        <f>'Data base'!X71</f>
        <v>0</v>
      </c>
      <c r="N893" s="134"/>
      <c r="O893" s="127" t="s">
        <v>389</v>
      </c>
      <c r="P893" s="171" t="s">
        <v>287</v>
      </c>
      <c r="Q893" s="127" t="s">
        <v>318</v>
      </c>
      <c r="R893" s="30"/>
      <c r="S893" s="127">
        <f>'Data base'!AG71</f>
        <v>0</v>
      </c>
      <c r="T893" s="134"/>
      <c r="U893" s="127" t="s">
        <v>389</v>
      </c>
      <c r="V893" s="171" t="s">
        <v>287</v>
      </c>
      <c r="W893" s="127" t="s">
        <v>318</v>
      </c>
      <c r="X893" s="30"/>
      <c r="Y893" s="99" t="str">
        <f>'Data base'!AP71</f>
        <v xml:space="preserve"> + ( - 99)</v>
      </c>
      <c r="Z893" s="169"/>
      <c r="AA893" s="167" t="s">
        <v>389</v>
      </c>
      <c r="AB893" s="167" t="s">
        <v>287</v>
      </c>
      <c r="AC893" s="171" t="s">
        <v>318</v>
      </c>
      <c r="AD893" s="30"/>
      <c r="AE893" s="208">
        <f>'Data base'!AY71</f>
        <v>0</v>
      </c>
      <c r="AF893" s="169"/>
      <c r="AG893" s="167" t="s">
        <v>389</v>
      </c>
      <c r="AH893" s="171" t="s">
        <v>287</v>
      </c>
      <c r="AI893" s="167" t="s">
        <v>318</v>
      </c>
      <c r="AJ893" s="30"/>
      <c r="AK893" s="99">
        <f>'Data base'!BI71</f>
        <v>0</v>
      </c>
      <c r="AL893" s="169"/>
      <c r="AM893" s="167" t="s">
        <v>389</v>
      </c>
      <c r="AN893" s="171" t="s">
        <v>287</v>
      </c>
      <c r="AO893" s="167" t="s">
        <v>318</v>
      </c>
    </row>
    <row r="894" spans="1:41" x14ac:dyDescent="0.3">
      <c r="D894" s="30" t="s">
        <v>436</v>
      </c>
      <c r="E894" s="30"/>
      <c r="F894" s="139"/>
      <c r="G894" s="100">
        <f>'Data base'!N71</f>
        <v>4.4444444444444447E-4</v>
      </c>
      <c r="H894" s="127" t="s">
        <v>448</v>
      </c>
      <c r="I894" s="127" t="s">
        <v>449</v>
      </c>
      <c r="J894" s="127" t="s">
        <v>450</v>
      </c>
      <c r="K894" s="138" t="s">
        <v>493</v>
      </c>
      <c r="L894" s="30"/>
      <c r="M894" s="216">
        <f>'Data base'!W71</f>
        <v>1.6000000000000001E-4</v>
      </c>
      <c r="N894" s="127" t="s">
        <v>448</v>
      </c>
      <c r="O894" s="127" t="s">
        <v>449</v>
      </c>
      <c r="P894" s="127" t="s">
        <v>450</v>
      </c>
      <c r="Q894" s="171" t="s">
        <v>493</v>
      </c>
      <c r="R894" s="30"/>
      <c r="S894" s="96">
        <f>'Data base'!AF71</f>
        <v>6.2500000000000003E-3</v>
      </c>
      <c r="T894" s="127" t="s">
        <v>448</v>
      </c>
      <c r="U894" s="127" t="s">
        <v>449</v>
      </c>
      <c r="V894" s="127" t="s">
        <v>450</v>
      </c>
      <c r="W894" s="171" t="s">
        <v>493</v>
      </c>
      <c r="X894" s="30"/>
      <c r="Y894" s="96">
        <f>'Data base'!AO71</f>
        <v>1.1857707509881424E-3</v>
      </c>
      <c r="Z894" s="167" t="s">
        <v>448</v>
      </c>
      <c r="AA894" s="167" t="s">
        <v>449</v>
      </c>
      <c r="AB894" s="167" t="s">
        <v>450</v>
      </c>
      <c r="AC894" s="171" t="s">
        <v>493</v>
      </c>
      <c r="AD894" s="30"/>
      <c r="AE894" s="96">
        <f>'Data base'!AX71</f>
        <v>1.1999999999999999E-3</v>
      </c>
      <c r="AF894" s="167" t="s">
        <v>448</v>
      </c>
      <c r="AG894" s="167" t="s">
        <v>449</v>
      </c>
      <c r="AH894" s="167" t="s">
        <v>450</v>
      </c>
      <c r="AI894" s="171" t="s">
        <v>493</v>
      </c>
      <c r="AJ894" s="30"/>
      <c r="AK894" s="96">
        <f>'Data base'!BH71</f>
        <v>1.6000000000000001E-3</v>
      </c>
      <c r="AL894" s="167" t="s">
        <v>448</v>
      </c>
      <c r="AM894" s="167" t="s">
        <v>449</v>
      </c>
      <c r="AN894" s="167" t="s">
        <v>450</v>
      </c>
      <c r="AO894" s="171" t="s">
        <v>493</v>
      </c>
    </row>
    <row r="895" spans="1:41" x14ac:dyDescent="0.3">
      <c r="D895" s="30" t="s">
        <v>437</v>
      </c>
      <c r="E895" s="30"/>
      <c r="F895" s="140" t="str">
        <f>'Data base'!E71</f>
        <v>&lt;3.3</v>
      </c>
      <c r="G895" s="127" t="str">
        <f>$F895</f>
        <v>&lt;3.3</v>
      </c>
      <c r="H895" s="127" t="s">
        <v>451</v>
      </c>
      <c r="I895" s="127" t="s">
        <v>452</v>
      </c>
      <c r="J895" s="135" t="s">
        <v>453</v>
      </c>
      <c r="K895" s="138" t="s">
        <v>370</v>
      </c>
      <c r="L895" s="30"/>
      <c r="M895" s="172" t="str">
        <f>$F895</f>
        <v>&lt;3.3</v>
      </c>
      <c r="N895" s="127" t="s">
        <v>451</v>
      </c>
      <c r="O895" s="127" t="s">
        <v>452</v>
      </c>
      <c r="P895" s="135" t="s">
        <v>453</v>
      </c>
      <c r="Q895" s="171" t="s">
        <v>370</v>
      </c>
      <c r="R895" s="30"/>
      <c r="S895" s="127" t="str">
        <f>$F895</f>
        <v>&lt;3.3</v>
      </c>
      <c r="T895" s="127" t="s">
        <v>451</v>
      </c>
      <c r="U895" s="127" t="s">
        <v>452</v>
      </c>
      <c r="V895" s="135" t="s">
        <v>453</v>
      </c>
      <c r="W895" s="138" t="s">
        <v>370</v>
      </c>
      <c r="X895" s="30"/>
      <c r="Y895" s="208" t="str">
        <f>$F895</f>
        <v>&lt;3.3</v>
      </c>
      <c r="Z895" s="167" t="s">
        <v>451</v>
      </c>
      <c r="AA895" s="167" t="s">
        <v>452</v>
      </c>
      <c r="AB895" s="170" t="s">
        <v>453</v>
      </c>
      <c r="AC895" s="171" t="s">
        <v>370</v>
      </c>
      <c r="AD895" s="30"/>
      <c r="AE895" s="208" t="str">
        <f>$F895</f>
        <v>&lt;3.3</v>
      </c>
      <c r="AF895" s="167" t="s">
        <v>451</v>
      </c>
      <c r="AG895" s="167" t="s">
        <v>452</v>
      </c>
      <c r="AH895" s="170" t="s">
        <v>453</v>
      </c>
      <c r="AI895" s="171" t="s">
        <v>370</v>
      </c>
      <c r="AJ895" s="30"/>
      <c r="AK895" s="208" t="str">
        <f>$F895</f>
        <v>&lt;3.3</v>
      </c>
      <c r="AL895" s="167" t="s">
        <v>451</v>
      </c>
      <c r="AM895" s="167" t="s">
        <v>452</v>
      </c>
      <c r="AN895" s="170" t="s">
        <v>453</v>
      </c>
      <c r="AO895" s="171" t="s">
        <v>370</v>
      </c>
    </row>
    <row r="896" spans="1:41" x14ac:dyDescent="0.3">
      <c r="D896" s="30" t="s">
        <v>561</v>
      </c>
      <c r="E896" s="30"/>
      <c r="F896" s="139"/>
      <c r="G896" s="299">
        <f>'Data base'!L71</f>
        <v>90000</v>
      </c>
      <c r="H896" s="299"/>
      <c r="I896" s="299"/>
      <c r="J896" s="365"/>
      <c r="K896" s="299"/>
      <c r="L896" s="300"/>
      <c r="M896" s="299">
        <f>'Data base'!U71</f>
        <v>250000</v>
      </c>
      <c r="N896" s="299"/>
      <c r="O896" s="299"/>
      <c r="P896" s="365"/>
      <c r="Q896" s="299"/>
      <c r="R896" s="300"/>
      <c r="S896" s="299">
        <f>'Data base'!AD71</f>
        <v>48000</v>
      </c>
      <c r="T896" s="299"/>
      <c r="U896" s="299"/>
      <c r="V896" s="365"/>
      <c r="W896" s="299"/>
      <c r="X896" s="300"/>
      <c r="Y896" s="299">
        <f>'Data base'!AM71</f>
        <v>50600</v>
      </c>
      <c r="Z896" s="300"/>
      <c r="AA896" s="300"/>
      <c r="AB896" s="300"/>
      <c r="AC896" s="300"/>
      <c r="AD896" s="300"/>
      <c r="AE896" s="299">
        <f>'Data base'!AV71</f>
        <v>50000</v>
      </c>
      <c r="AF896" s="300"/>
      <c r="AG896" s="300"/>
      <c r="AH896" s="300"/>
      <c r="AI896" s="300"/>
      <c r="AJ896" s="300"/>
      <c r="AK896" s="299">
        <f>'Data base'!BF71</f>
        <v>250000</v>
      </c>
      <c r="AL896" s="300"/>
      <c r="AM896" s="300"/>
      <c r="AN896" s="300"/>
      <c r="AO896" s="300"/>
    </row>
    <row r="897" spans="1:45" x14ac:dyDescent="0.3">
      <c r="D897" s="30" t="s">
        <v>1039</v>
      </c>
      <c r="E897" s="30"/>
      <c r="F897" s="139"/>
      <c r="G897" s="125" t="str">
        <f>Protection!E71</f>
        <v>[01.11-31.08]</v>
      </c>
      <c r="H897" s="30"/>
      <c r="I897" s="30"/>
      <c r="J897" s="30"/>
      <c r="K897" s="30"/>
      <c r="L897" s="30"/>
      <c r="M897" s="172">
        <f>Protection!F71</f>
        <v>0</v>
      </c>
      <c r="N897" s="30"/>
      <c r="O897" s="30"/>
      <c r="P897" s="30"/>
      <c r="Q897" s="30"/>
      <c r="R897" s="30"/>
      <c r="S897" s="225">
        <f>Protection!G71</f>
        <v>0</v>
      </c>
      <c r="T897" s="30"/>
      <c r="U897" s="30"/>
      <c r="V897" s="30"/>
      <c r="W897" s="30"/>
      <c r="X897" s="30"/>
      <c r="Y897" s="208">
        <f>Protection!H71</f>
        <v>0</v>
      </c>
      <c r="Z897" s="30"/>
      <c r="AA897" s="30"/>
      <c r="AB897" s="30"/>
      <c r="AC897" s="30"/>
      <c r="AD897" s="30"/>
      <c r="AE897" s="208">
        <f>Protection!I71</f>
        <v>0</v>
      </c>
      <c r="AF897" s="30"/>
      <c r="AG897" s="30"/>
      <c r="AH897" s="30"/>
      <c r="AI897" s="30"/>
      <c r="AJ897" s="30"/>
      <c r="AK897" s="208">
        <f>Protection!J71</f>
        <v>0</v>
      </c>
      <c r="AL897" s="30"/>
      <c r="AM897" s="30"/>
      <c r="AN897" s="30"/>
      <c r="AO897" s="30"/>
    </row>
    <row r="898" spans="1:45" x14ac:dyDescent="0.3">
      <c r="D898" s="30" t="s">
        <v>1038</v>
      </c>
      <c r="E898" s="30"/>
      <c r="F898" s="139"/>
      <c r="G898" s="125" t="str">
        <f>Protection!K71</f>
        <v>none</v>
      </c>
      <c r="H898" s="30"/>
      <c r="I898" s="30"/>
      <c r="J898" s="30"/>
      <c r="K898" s="30"/>
      <c r="L898" s="30"/>
      <c r="M898" s="172">
        <f>Protection!L71</f>
        <v>0</v>
      </c>
      <c r="N898" s="30"/>
      <c r="O898" s="30"/>
      <c r="P898" s="30"/>
      <c r="Q898" s="30"/>
      <c r="R898" s="30"/>
      <c r="S898" s="30" t="str">
        <f>Protection!M71</f>
        <v>none</v>
      </c>
      <c r="T898" s="30"/>
      <c r="U898" s="30"/>
      <c r="V898" s="30"/>
      <c r="W898" s="30"/>
      <c r="X898" s="30"/>
      <c r="Y898" s="208">
        <f>Protection!N71</f>
        <v>0</v>
      </c>
      <c r="Z898" s="30"/>
      <c r="AA898" s="30"/>
      <c r="AB898" s="30"/>
      <c r="AC898" s="30"/>
      <c r="AD898" s="30"/>
      <c r="AE898" s="208">
        <f>Protection!O71</f>
        <v>0</v>
      </c>
      <c r="AF898" s="30"/>
      <c r="AG898" s="30"/>
      <c r="AH898" s="30"/>
      <c r="AI898" s="30"/>
      <c r="AJ898" s="30"/>
      <c r="AK898" s="225" t="str">
        <f>Protection!P71</f>
        <v>-</v>
      </c>
      <c r="AL898" s="30"/>
      <c r="AM898" s="30"/>
      <c r="AN898" s="30"/>
      <c r="AO898" s="30"/>
    </row>
    <row r="900" spans="1:45" x14ac:dyDescent="0.3">
      <c r="A900" s="194">
        <v>72</v>
      </c>
      <c r="B900" s="39" t="str">
        <f>'Data base'!C72</f>
        <v>Sitta europaea</v>
      </c>
      <c r="C900" s="29" t="str">
        <f>'Data base'!D72</f>
        <v>Eurasian Nuthatch</v>
      </c>
      <c r="D900" s="65" t="s">
        <v>438</v>
      </c>
      <c r="E900" s="65"/>
      <c r="F900" s="131"/>
      <c r="H900" s="131" t="s">
        <v>439</v>
      </c>
      <c r="I900" s="131" t="s">
        <v>381</v>
      </c>
      <c r="J900" s="131" t="s">
        <v>861</v>
      </c>
      <c r="K900" s="131" t="s">
        <v>860</v>
      </c>
      <c r="L900" s="30"/>
      <c r="N900" s="131" t="s">
        <v>439</v>
      </c>
      <c r="O900" s="131" t="s">
        <v>381</v>
      </c>
      <c r="P900" s="131" t="s">
        <v>861</v>
      </c>
      <c r="Q900" s="131" t="s">
        <v>860</v>
      </c>
      <c r="R900" s="30"/>
      <c r="S900" s="30"/>
      <c r="T900" s="131" t="s">
        <v>439</v>
      </c>
      <c r="U900" s="131" t="s">
        <v>381</v>
      </c>
      <c r="V900" s="131" t="s">
        <v>861</v>
      </c>
      <c r="W900" s="131" t="s">
        <v>860</v>
      </c>
      <c r="X900" s="30"/>
      <c r="Y900" s="30"/>
      <c r="Z900" s="131" t="s">
        <v>439</v>
      </c>
      <c r="AA900" s="131" t="s">
        <v>381</v>
      </c>
      <c r="AB900" s="131" t="s">
        <v>861</v>
      </c>
      <c r="AC900" s="131" t="s">
        <v>860</v>
      </c>
      <c r="AD900" s="30"/>
      <c r="AE900" s="30"/>
      <c r="AF900" s="131" t="s">
        <v>439</v>
      </c>
      <c r="AG900" s="131" t="s">
        <v>381</v>
      </c>
      <c r="AH900" s="131" t="s">
        <v>861</v>
      </c>
      <c r="AI900" s="131" t="s">
        <v>860</v>
      </c>
      <c r="AJ900" s="30"/>
      <c r="AK900" s="30"/>
      <c r="AL900" s="131" t="s">
        <v>439</v>
      </c>
      <c r="AM900" s="131" t="s">
        <v>381</v>
      </c>
      <c r="AN900" s="131" t="s">
        <v>861</v>
      </c>
      <c r="AO900" s="131" t="s">
        <v>860</v>
      </c>
    </row>
    <row r="901" spans="1:45" x14ac:dyDescent="0.3">
      <c r="D901" s="130" t="s">
        <v>432</v>
      </c>
      <c r="E901" s="130"/>
      <c r="F901" s="141">
        <f>'Data base'!G72</f>
        <v>0</v>
      </c>
      <c r="G901" s="127">
        <f>$F901</f>
        <v>0</v>
      </c>
      <c r="H901" s="132">
        <v>1</v>
      </c>
      <c r="I901" s="132">
        <v>2</v>
      </c>
      <c r="J901" s="132">
        <v>3</v>
      </c>
      <c r="K901" s="142" t="s">
        <v>440</v>
      </c>
      <c r="L901" s="30"/>
      <c r="M901" s="140">
        <f>$F901</f>
        <v>0</v>
      </c>
      <c r="N901" s="132">
        <v>1</v>
      </c>
      <c r="O901" s="132">
        <v>2</v>
      </c>
      <c r="P901" s="132">
        <v>3</v>
      </c>
      <c r="Q901" s="173" t="s">
        <v>440</v>
      </c>
      <c r="R901" s="30"/>
      <c r="S901" s="127">
        <f>$F901</f>
        <v>0</v>
      </c>
      <c r="T901" s="132">
        <v>1</v>
      </c>
      <c r="U901" s="132">
        <v>2</v>
      </c>
      <c r="V901" s="132">
        <v>3</v>
      </c>
      <c r="W901" s="142" t="s">
        <v>440</v>
      </c>
      <c r="X901" s="30"/>
      <c r="Y901" s="172">
        <f>$F901</f>
        <v>0</v>
      </c>
      <c r="Z901" s="168">
        <v>1</v>
      </c>
      <c r="AA901" s="168">
        <v>2</v>
      </c>
      <c r="AB901" s="168">
        <v>3</v>
      </c>
      <c r="AC901" s="173" t="s">
        <v>440</v>
      </c>
      <c r="AD901" s="30"/>
      <c r="AE901" s="172">
        <f>$F901</f>
        <v>0</v>
      </c>
      <c r="AF901" s="168">
        <v>1</v>
      </c>
      <c r="AG901" s="168">
        <v>2</v>
      </c>
      <c r="AH901" s="168">
        <v>3</v>
      </c>
      <c r="AI901" s="173" t="s">
        <v>440</v>
      </c>
      <c r="AJ901" s="30"/>
      <c r="AK901" s="172">
        <f>$F901</f>
        <v>0</v>
      </c>
      <c r="AL901" s="168">
        <v>1</v>
      </c>
      <c r="AM901" s="168">
        <v>2</v>
      </c>
      <c r="AN901" s="168">
        <v>3</v>
      </c>
      <c r="AO901" s="173" t="s">
        <v>440</v>
      </c>
    </row>
    <row r="902" spans="1:45" x14ac:dyDescent="0.3">
      <c r="D902" s="31" t="s">
        <v>435</v>
      </c>
      <c r="E902" s="30"/>
      <c r="F902" s="140">
        <f>'Data base'!J72</f>
        <v>0</v>
      </c>
      <c r="G902" s="127">
        <f>$F902</f>
        <v>0</v>
      </c>
      <c r="H902" s="127" t="s">
        <v>389</v>
      </c>
      <c r="I902" s="127" t="s">
        <v>404</v>
      </c>
      <c r="J902" s="127" t="s">
        <v>446</v>
      </c>
      <c r="K902" s="138" t="s">
        <v>447</v>
      </c>
      <c r="L902" s="30"/>
      <c r="M902" s="140">
        <f>$F902</f>
        <v>0</v>
      </c>
      <c r="N902" s="127" t="s">
        <v>389</v>
      </c>
      <c r="O902" s="127" t="s">
        <v>404</v>
      </c>
      <c r="P902" s="127" t="s">
        <v>446</v>
      </c>
      <c r="Q902" s="171" t="s">
        <v>447</v>
      </c>
      <c r="R902" s="30"/>
      <c r="S902" s="127">
        <f>$F902</f>
        <v>0</v>
      </c>
      <c r="T902" s="127" t="s">
        <v>389</v>
      </c>
      <c r="U902" s="127" t="s">
        <v>404</v>
      </c>
      <c r="V902" s="127" t="s">
        <v>446</v>
      </c>
      <c r="W902" s="138" t="s">
        <v>447</v>
      </c>
      <c r="X902" s="30"/>
      <c r="Y902" s="172">
        <f>$F902</f>
        <v>0</v>
      </c>
      <c r="Z902" s="167" t="s">
        <v>389</v>
      </c>
      <c r="AA902" s="167" t="s">
        <v>404</v>
      </c>
      <c r="AB902" s="167" t="s">
        <v>446</v>
      </c>
      <c r="AC902" s="171" t="s">
        <v>447</v>
      </c>
      <c r="AD902" s="30"/>
      <c r="AE902" s="172">
        <f>$F902</f>
        <v>0</v>
      </c>
      <c r="AF902" s="167" t="s">
        <v>389</v>
      </c>
      <c r="AG902" s="167" t="s">
        <v>404</v>
      </c>
      <c r="AH902" s="167" t="s">
        <v>446</v>
      </c>
      <c r="AI902" s="171" t="s">
        <v>447</v>
      </c>
      <c r="AJ902" s="30"/>
      <c r="AK902" s="172">
        <f>$F902</f>
        <v>0</v>
      </c>
      <c r="AL902" s="167" t="s">
        <v>389</v>
      </c>
      <c r="AM902" s="167" t="s">
        <v>404</v>
      </c>
      <c r="AN902" s="167" t="s">
        <v>446</v>
      </c>
      <c r="AO902" s="171" t="s">
        <v>447</v>
      </c>
    </row>
    <row r="903" spans="1:45" s="194" customFormat="1" x14ac:dyDescent="0.3">
      <c r="B903" s="3"/>
      <c r="D903" s="31" t="s">
        <v>601</v>
      </c>
      <c r="F903" s="139"/>
      <c r="G903" s="97">
        <f>'Data base'!S72</f>
        <v>0.41552011881004314</v>
      </c>
      <c r="H903" s="208" t="s">
        <v>640</v>
      </c>
      <c r="I903" s="208" t="s">
        <v>1058</v>
      </c>
      <c r="J903" s="258" t="s">
        <v>1056</v>
      </c>
      <c r="K903" s="171" t="s">
        <v>1054</v>
      </c>
      <c r="M903" s="98">
        <f>'Data base'!AB72</f>
        <v>0.97727337047846463</v>
      </c>
      <c r="N903" s="208" t="s">
        <v>640</v>
      </c>
      <c r="O903" s="171" t="s">
        <v>1059</v>
      </c>
      <c r="P903" s="208" t="s">
        <v>1057</v>
      </c>
      <c r="Q903" s="208" t="s">
        <v>1054</v>
      </c>
      <c r="S903" s="97">
        <f>'Data base'!AK72</f>
        <v>0</v>
      </c>
      <c r="T903" s="208" t="s">
        <v>640</v>
      </c>
      <c r="U903" s="208" t="s">
        <v>1058</v>
      </c>
      <c r="V903" s="208" t="s">
        <v>1057</v>
      </c>
      <c r="W903" s="171" t="s">
        <v>1054</v>
      </c>
      <c r="Y903" s="97">
        <f>'Data base'!AT72</f>
        <v>1.2317920388920716</v>
      </c>
      <c r="Z903" s="208" t="s">
        <v>640</v>
      </c>
      <c r="AA903" s="171" t="s">
        <v>1059</v>
      </c>
      <c r="AB903" s="208" t="s">
        <v>1057</v>
      </c>
      <c r="AC903" s="208" t="s">
        <v>1054</v>
      </c>
      <c r="AE903" s="97">
        <f>'Data base'!BC72</f>
        <v>0.4061266768759571</v>
      </c>
      <c r="AF903" s="208" t="s">
        <v>640</v>
      </c>
      <c r="AG903" s="208" t="s">
        <v>1058</v>
      </c>
      <c r="AH903" s="258" t="s">
        <v>1056</v>
      </c>
      <c r="AI903" s="171" t="s">
        <v>1054</v>
      </c>
      <c r="AK903" s="97">
        <f>'Data base'!BM72</f>
        <v>0.2453953519359531</v>
      </c>
      <c r="AL903" s="208" t="s">
        <v>640</v>
      </c>
      <c r="AM903" s="208" t="s">
        <v>1058</v>
      </c>
      <c r="AN903" s="208" t="s">
        <v>1057</v>
      </c>
      <c r="AO903" s="171" t="s">
        <v>1054</v>
      </c>
    </row>
    <row r="904" spans="1:45" x14ac:dyDescent="0.3">
      <c r="D904" s="31" t="s">
        <v>433</v>
      </c>
      <c r="E904" s="133" t="s">
        <v>441</v>
      </c>
      <c r="F904" s="139"/>
      <c r="G904" s="127" t="str">
        <f>'Data base'!K72</f>
        <v>LC</v>
      </c>
      <c r="H904" s="127" t="s">
        <v>442</v>
      </c>
      <c r="I904" s="127" t="s">
        <v>443</v>
      </c>
      <c r="J904" s="127" t="s">
        <v>444</v>
      </c>
      <c r="K904" s="138" t="s">
        <v>445</v>
      </c>
      <c r="L904" s="30"/>
      <c r="M904" s="172" t="str">
        <f>'Data base'!T72</f>
        <v>LC</v>
      </c>
      <c r="N904" s="127" t="s">
        <v>442</v>
      </c>
      <c r="O904" s="127" t="s">
        <v>443</v>
      </c>
      <c r="P904" s="127" t="s">
        <v>444</v>
      </c>
      <c r="Q904" s="171" t="s">
        <v>445</v>
      </c>
      <c r="R904" s="30"/>
      <c r="S904" s="127" t="str">
        <f>'Data base'!AC72</f>
        <v>VU</v>
      </c>
      <c r="T904" s="127" t="s">
        <v>442</v>
      </c>
      <c r="U904" s="138" t="s">
        <v>443</v>
      </c>
      <c r="V904" s="127" t="s">
        <v>444</v>
      </c>
      <c r="W904" s="127" t="s">
        <v>445</v>
      </c>
      <c r="X904" s="30"/>
      <c r="Y904" s="97" t="str">
        <f>'Data base'!AL72</f>
        <v>-</v>
      </c>
      <c r="Z904" s="167" t="s">
        <v>442</v>
      </c>
      <c r="AA904" s="167" t="s">
        <v>443</v>
      </c>
      <c r="AB904" s="167" t="s">
        <v>444</v>
      </c>
      <c r="AC904" s="171" t="s">
        <v>445</v>
      </c>
      <c r="AD904" s="30"/>
      <c r="AE904" s="208" t="str">
        <f>'Data base'!AU72</f>
        <v>-</v>
      </c>
      <c r="AF904" s="167" t="s">
        <v>442</v>
      </c>
      <c r="AG904" s="167" t="s">
        <v>443</v>
      </c>
      <c r="AH904" s="167" t="s">
        <v>444</v>
      </c>
      <c r="AI904" s="171" t="s">
        <v>445</v>
      </c>
      <c r="AJ904" s="30"/>
      <c r="AK904" s="208" t="str">
        <f>'Data base'!BD72</f>
        <v>-</v>
      </c>
      <c r="AL904" s="167" t="s">
        <v>442</v>
      </c>
      <c r="AM904" s="167" t="s">
        <v>443</v>
      </c>
      <c r="AN904" s="167" t="s">
        <v>444</v>
      </c>
      <c r="AO904" s="171" t="s">
        <v>445</v>
      </c>
    </row>
    <row r="905" spans="1:45" x14ac:dyDescent="0.3">
      <c r="D905" s="264" t="s">
        <v>434</v>
      </c>
      <c r="E905" s="30" t="s">
        <v>384</v>
      </c>
      <c r="F905" s="139"/>
      <c r="G905" s="40" t="str">
        <f>'Data base'!P72</f>
        <v>+ (50 - 100)</v>
      </c>
      <c r="H905" s="127" t="s">
        <v>389</v>
      </c>
      <c r="I905" s="127" t="s">
        <v>404</v>
      </c>
      <c r="J905" s="127" t="s">
        <v>287</v>
      </c>
      <c r="K905" s="138" t="s">
        <v>318</v>
      </c>
      <c r="L905" s="30"/>
      <c r="M905" s="218">
        <f>'Data base'!Y72</f>
        <v>0</v>
      </c>
      <c r="N905" s="127" t="s">
        <v>389</v>
      </c>
      <c r="O905" s="127" t="s">
        <v>404</v>
      </c>
      <c r="P905" s="171" t="s">
        <v>287</v>
      </c>
      <c r="Q905" s="127" t="s">
        <v>318</v>
      </c>
      <c r="R905" s="30"/>
      <c r="S905" s="127" t="str">
        <f>'Data base'!AH72</f>
        <v xml:space="preserve">F </v>
      </c>
      <c r="T905" s="124" t="s">
        <v>389</v>
      </c>
      <c r="U905" s="124" t="s">
        <v>404</v>
      </c>
      <c r="V905" s="124" t="s">
        <v>287</v>
      </c>
      <c r="W905" s="124" t="s">
        <v>318</v>
      </c>
      <c r="X905" s="30"/>
      <c r="Y905" s="99" t="str">
        <f>'Data base'!AQ72</f>
        <v xml:space="preserve"> + ( - 302)</v>
      </c>
      <c r="Z905" s="167" t="s">
        <v>389</v>
      </c>
      <c r="AA905" s="167" t="s">
        <v>404</v>
      </c>
      <c r="AB905" s="167" t="s">
        <v>287</v>
      </c>
      <c r="AC905" s="171" t="s">
        <v>318</v>
      </c>
      <c r="AD905" s="30"/>
      <c r="AE905" s="208">
        <f>'Data base'!AZ72</f>
        <v>0</v>
      </c>
      <c r="AF905" s="167" t="s">
        <v>389</v>
      </c>
      <c r="AG905" s="167" t="s">
        <v>404</v>
      </c>
      <c r="AH905" s="171" t="s">
        <v>287</v>
      </c>
      <c r="AI905" s="167" t="s">
        <v>318</v>
      </c>
      <c r="AJ905" s="30"/>
      <c r="AK905" s="99" t="str">
        <f>'Data base'!BJ72</f>
        <v xml:space="preserve"> + (25 - 75)</v>
      </c>
      <c r="AL905" s="167" t="s">
        <v>389</v>
      </c>
      <c r="AM905" s="167" t="s">
        <v>404</v>
      </c>
      <c r="AN905" s="167" t="s">
        <v>287</v>
      </c>
      <c r="AO905" s="171" t="s">
        <v>318</v>
      </c>
    </row>
    <row r="906" spans="1:45" x14ac:dyDescent="0.3">
      <c r="D906" s="264"/>
      <c r="E906" s="30" t="s">
        <v>383</v>
      </c>
      <c r="F906" s="139"/>
      <c r="G906" s="40" t="str">
        <f>'Data base'!O72</f>
        <v>+ (25 - 50)</v>
      </c>
      <c r="H906" s="134"/>
      <c r="I906" s="127" t="s">
        <v>389</v>
      </c>
      <c r="J906" s="127" t="s">
        <v>287</v>
      </c>
      <c r="K906" s="138" t="s">
        <v>318</v>
      </c>
      <c r="L906" s="30"/>
      <c r="M906" s="218" t="str">
        <f>'Data base'!X72</f>
        <v>- (20 - 50)</v>
      </c>
      <c r="N906" s="134"/>
      <c r="O906" s="171" t="s">
        <v>389</v>
      </c>
      <c r="P906" s="127" t="s">
        <v>287</v>
      </c>
      <c r="Q906" s="127" t="s">
        <v>318</v>
      </c>
      <c r="R906" s="30"/>
      <c r="S906" s="127" t="str">
        <f>'Data base'!AG72</f>
        <v xml:space="preserve">x </v>
      </c>
      <c r="T906" s="134"/>
      <c r="U906" s="194" t="s">
        <v>389</v>
      </c>
      <c r="V906" s="194" t="s">
        <v>287</v>
      </c>
      <c r="W906" s="194" t="s">
        <v>318</v>
      </c>
      <c r="X906" s="30"/>
      <c r="Y906" s="99">
        <f>'Data base'!AP72</f>
        <v>0</v>
      </c>
      <c r="Z906" s="169"/>
      <c r="AA906" s="167" t="s">
        <v>389</v>
      </c>
      <c r="AB906" s="171" t="s">
        <v>287</v>
      </c>
      <c r="AC906" s="167" t="s">
        <v>318</v>
      </c>
      <c r="AD906" s="30"/>
      <c r="AE906" s="208">
        <f>'Data base'!AY72</f>
        <v>0</v>
      </c>
      <c r="AF906" s="169"/>
      <c r="AG906" s="167" t="s">
        <v>389</v>
      </c>
      <c r="AH906" s="171" t="s">
        <v>287</v>
      </c>
      <c r="AI906" s="167" t="s">
        <v>318</v>
      </c>
      <c r="AJ906" s="30"/>
      <c r="AK906" s="99" t="str">
        <f>'Data base'!BI72</f>
        <v xml:space="preserve"> + (19 - 57)</v>
      </c>
      <c r="AL906" s="169"/>
      <c r="AM906" s="167" t="s">
        <v>389</v>
      </c>
      <c r="AN906" s="167" t="s">
        <v>287</v>
      </c>
      <c r="AO906" s="171" t="s">
        <v>318</v>
      </c>
    </row>
    <row r="907" spans="1:45" x14ac:dyDescent="0.3">
      <c r="D907" s="30" t="s">
        <v>436</v>
      </c>
      <c r="E907" s="30"/>
      <c r="F907" s="139"/>
      <c r="G907" s="96">
        <f>'Data base'!N72</f>
        <v>1.5384615384615385E-3</v>
      </c>
      <c r="H907" s="127" t="s">
        <v>448</v>
      </c>
      <c r="I907" s="127" t="s">
        <v>449</v>
      </c>
      <c r="J907" s="127" t="s">
        <v>450</v>
      </c>
      <c r="K907" s="138" t="s">
        <v>493</v>
      </c>
      <c r="L907" s="30"/>
      <c r="M907" s="216">
        <f>'Data base'!W72</f>
        <v>6.6666666666666664E-4</v>
      </c>
      <c r="N907" s="127" t="s">
        <v>448</v>
      </c>
      <c r="O907" s="127" t="s">
        <v>449</v>
      </c>
      <c r="P907" s="127" t="s">
        <v>450</v>
      </c>
      <c r="Q907" s="171" t="s">
        <v>493</v>
      </c>
      <c r="R907" s="30"/>
      <c r="S907" s="127">
        <f>'Data base'!AF72</f>
        <v>300</v>
      </c>
      <c r="T907" s="171" t="s">
        <v>1040</v>
      </c>
      <c r="U907" s="127" t="s">
        <v>449</v>
      </c>
      <c r="V907" s="127" t="s">
        <v>450</v>
      </c>
      <c r="W907" s="127" t="s">
        <v>493</v>
      </c>
      <c r="X907" s="30"/>
      <c r="Y907" s="96">
        <f>'Data base'!AO72</f>
        <v>6.2500000000000001E-4</v>
      </c>
      <c r="Z907" s="167" t="s">
        <v>448</v>
      </c>
      <c r="AA907" s="167" t="s">
        <v>449</v>
      </c>
      <c r="AB907" s="167" t="s">
        <v>450</v>
      </c>
      <c r="AC907" s="171" t="s">
        <v>493</v>
      </c>
      <c r="AD907" s="30"/>
      <c r="AE907" s="96">
        <f>'Data base'!AX72</f>
        <v>2E-3</v>
      </c>
      <c r="AF907" s="167" t="s">
        <v>448</v>
      </c>
      <c r="AG907" s="167" t="s">
        <v>449</v>
      </c>
      <c r="AH907" s="167" t="s">
        <v>450</v>
      </c>
      <c r="AI907" s="171" t="s">
        <v>493</v>
      </c>
      <c r="AJ907" s="30"/>
      <c r="AK907" s="96">
        <f>'Data base'!BH72</f>
        <v>3.2000000000000002E-3</v>
      </c>
      <c r="AL907" s="167" t="s">
        <v>448</v>
      </c>
      <c r="AM907" s="167" t="s">
        <v>449</v>
      </c>
      <c r="AN907" s="167" t="s">
        <v>450</v>
      </c>
      <c r="AO907" s="171" t="s">
        <v>493</v>
      </c>
    </row>
    <row r="908" spans="1:45" x14ac:dyDescent="0.3">
      <c r="D908" s="30" t="s">
        <v>437</v>
      </c>
      <c r="E908" s="30"/>
      <c r="F908" s="140" t="str">
        <f>'Data base'!E72</f>
        <v>&lt;3.3</v>
      </c>
      <c r="G908" s="127" t="str">
        <f>$F908</f>
        <v>&lt;3.3</v>
      </c>
      <c r="H908" s="127" t="s">
        <v>451</v>
      </c>
      <c r="I908" s="127" t="s">
        <v>452</v>
      </c>
      <c r="J908" s="135" t="s">
        <v>453</v>
      </c>
      <c r="K908" s="138" t="s">
        <v>370</v>
      </c>
      <c r="L908" s="30"/>
      <c r="M908" s="172" t="str">
        <f>$F908</f>
        <v>&lt;3.3</v>
      </c>
      <c r="N908" s="127" t="s">
        <v>451</v>
      </c>
      <c r="O908" s="127" t="s">
        <v>452</v>
      </c>
      <c r="P908" s="135" t="s">
        <v>453</v>
      </c>
      <c r="Q908" s="171" t="s">
        <v>370</v>
      </c>
      <c r="R908" s="30"/>
      <c r="S908" s="127" t="str">
        <f>$F908</f>
        <v>&lt;3.3</v>
      </c>
      <c r="T908" s="127" t="s">
        <v>451</v>
      </c>
      <c r="U908" s="127" t="s">
        <v>452</v>
      </c>
      <c r="V908" s="135" t="s">
        <v>453</v>
      </c>
      <c r="W908" s="138" t="s">
        <v>370</v>
      </c>
      <c r="X908" s="30"/>
      <c r="Y908" s="208" t="str">
        <f>$F908</f>
        <v>&lt;3.3</v>
      </c>
      <c r="Z908" s="167" t="s">
        <v>451</v>
      </c>
      <c r="AA908" s="167" t="s">
        <v>452</v>
      </c>
      <c r="AB908" s="170" t="s">
        <v>453</v>
      </c>
      <c r="AC908" s="171" t="s">
        <v>370</v>
      </c>
      <c r="AD908" s="30"/>
      <c r="AE908" s="208" t="str">
        <f>$F908</f>
        <v>&lt;3.3</v>
      </c>
      <c r="AF908" s="167" t="s">
        <v>451</v>
      </c>
      <c r="AG908" s="167" t="s">
        <v>452</v>
      </c>
      <c r="AH908" s="170" t="s">
        <v>453</v>
      </c>
      <c r="AI908" s="171" t="s">
        <v>370</v>
      </c>
      <c r="AJ908" s="30"/>
      <c r="AK908" s="208" t="str">
        <f>$F908</f>
        <v>&lt;3.3</v>
      </c>
      <c r="AL908" s="167" t="s">
        <v>451</v>
      </c>
      <c r="AM908" s="167" t="s">
        <v>452</v>
      </c>
      <c r="AN908" s="170" t="s">
        <v>453</v>
      </c>
      <c r="AO908" s="171" t="s">
        <v>370</v>
      </c>
    </row>
    <row r="909" spans="1:45" x14ac:dyDescent="0.3">
      <c r="D909" s="30" t="s">
        <v>561</v>
      </c>
      <c r="E909" s="30"/>
      <c r="F909" s="139"/>
      <c r="G909" s="299">
        <f>'Data base'!L72</f>
        <v>26000</v>
      </c>
      <c r="H909" s="299"/>
      <c r="I909" s="299"/>
      <c r="J909" s="365"/>
      <c r="K909" s="299"/>
      <c r="L909" s="300"/>
      <c r="M909" s="299">
        <f>'Data base'!U72</f>
        <v>60000</v>
      </c>
      <c r="N909" s="299"/>
      <c r="O909" s="299"/>
      <c r="P909" s="365"/>
      <c r="Q909" s="299"/>
      <c r="R909" s="300"/>
      <c r="S909" s="299">
        <f>'Data base'!AD72</f>
        <v>1</v>
      </c>
      <c r="T909" s="299"/>
      <c r="U909" s="299"/>
      <c r="V909" s="365"/>
      <c r="W909" s="299"/>
      <c r="X909" s="300"/>
      <c r="Y909" s="299">
        <f>'Data base'!AM72</f>
        <v>96000</v>
      </c>
      <c r="Z909" s="300"/>
      <c r="AA909" s="300"/>
      <c r="AB909" s="300"/>
      <c r="AC909" s="300"/>
      <c r="AD909" s="300"/>
      <c r="AE909" s="299">
        <f>'Data base'!AV72</f>
        <v>30000</v>
      </c>
      <c r="AF909" s="300"/>
      <c r="AG909" s="300"/>
      <c r="AH909" s="300"/>
      <c r="AI909" s="300"/>
      <c r="AJ909" s="300"/>
      <c r="AK909" s="299">
        <f>'Data base'!BF72</f>
        <v>125000</v>
      </c>
      <c r="AL909" s="300"/>
      <c r="AM909" s="300"/>
      <c r="AN909" s="300"/>
      <c r="AO909" s="300"/>
      <c r="AP909" s="300"/>
      <c r="AQ909" s="300"/>
      <c r="AR909" s="300"/>
      <c r="AS909" s="300"/>
    </row>
    <row r="910" spans="1:45" x14ac:dyDescent="0.3">
      <c r="D910" s="30" t="s">
        <v>1039</v>
      </c>
      <c r="E910" s="30"/>
      <c r="F910" s="139"/>
      <c r="G910" s="125" t="str">
        <f>Protection!E72</f>
        <v>[01.11-31.08]</v>
      </c>
      <c r="H910" s="30"/>
      <c r="I910" s="30"/>
      <c r="J910" s="30"/>
      <c r="K910" s="30"/>
      <c r="L910" s="30"/>
      <c r="M910" s="172">
        <f>Protection!F72</f>
        <v>0</v>
      </c>
      <c r="N910" s="30"/>
      <c r="O910" s="30"/>
      <c r="P910" s="30"/>
      <c r="Q910" s="30"/>
      <c r="R910" s="30"/>
      <c r="S910" s="225">
        <f>Protection!G72</f>
        <v>0</v>
      </c>
      <c r="T910" s="30"/>
      <c r="U910" s="30"/>
      <c r="V910" s="30"/>
      <c r="W910" s="30"/>
      <c r="X910" s="30"/>
      <c r="Y910" s="208">
        <f>Protection!H72</f>
        <v>0</v>
      </c>
      <c r="Z910" s="30"/>
      <c r="AA910" s="30"/>
      <c r="AB910" s="30"/>
      <c r="AC910" s="30"/>
      <c r="AD910" s="30"/>
      <c r="AE910" s="208">
        <f>Protection!I72</f>
        <v>0</v>
      </c>
      <c r="AF910" s="30"/>
      <c r="AG910" s="30"/>
      <c r="AH910" s="30"/>
      <c r="AI910" s="30"/>
      <c r="AJ910" s="30"/>
      <c r="AK910" s="208">
        <f>Protection!J72</f>
        <v>0</v>
      </c>
      <c r="AL910" s="30"/>
      <c r="AM910" s="30"/>
      <c r="AN910" s="30"/>
      <c r="AO910" s="30"/>
    </row>
    <row r="911" spans="1:45" x14ac:dyDescent="0.3">
      <c r="D911" s="30" t="s">
        <v>1038</v>
      </c>
      <c r="E911" s="30"/>
      <c r="F911" s="139"/>
      <c r="G911" s="125" t="str">
        <f>Protection!K72</f>
        <v>none</v>
      </c>
      <c r="H911" s="30"/>
      <c r="I911" s="30"/>
      <c r="J911" s="30"/>
      <c r="K911" s="30"/>
      <c r="L911" s="30"/>
      <c r="M911" s="172">
        <f>Protection!L72</f>
        <v>0</v>
      </c>
      <c r="N911" s="30"/>
      <c r="O911" s="30"/>
      <c r="P911" s="30"/>
      <c r="Q911" s="30"/>
      <c r="R911" s="30"/>
      <c r="S911" s="30" t="str">
        <f>Protection!M72</f>
        <v>none</v>
      </c>
      <c r="T911" s="30"/>
      <c r="U911" s="30"/>
      <c r="V911" s="30"/>
      <c r="W911" s="30"/>
      <c r="X911" s="30"/>
      <c r="Y911" s="208">
        <f>Protection!N72</f>
        <v>0</v>
      </c>
      <c r="Z911" s="30"/>
      <c r="AA911" s="30"/>
      <c r="AB911" s="30"/>
      <c r="AC911" s="30"/>
      <c r="AD911" s="30"/>
      <c r="AE911" s="208">
        <f>Protection!O72</f>
        <v>0</v>
      </c>
      <c r="AF911" s="30"/>
      <c r="AG911" s="30"/>
      <c r="AH911" s="30"/>
      <c r="AI911" s="30"/>
      <c r="AJ911" s="30"/>
      <c r="AK911" s="225" t="str">
        <f>Protection!P72</f>
        <v>-</v>
      </c>
      <c r="AL911" s="30"/>
      <c r="AM911" s="30"/>
      <c r="AN911" s="30"/>
      <c r="AO911" s="30"/>
    </row>
    <row r="913" spans="1:49" x14ac:dyDescent="0.3">
      <c r="A913" s="194">
        <v>73</v>
      </c>
      <c r="B913" s="39" t="str">
        <f>'Data base'!C73</f>
        <v>Oriolus oriolus</v>
      </c>
      <c r="C913" s="29" t="str">
        <f>'Data base'!D73</f>
        <v>Eurasian Golden Oriole</v>
      </c>
      <c r="D913" s="65" t="s">
        <v>438</v>
      </c>
      <c r="E913" s="65"/>
      <c r="F913" s="131"/>
      <c r="H913" s="131" t="s">
        <v>439</v>
      </c>
      <c r="I913" s="131" t="s">
        <v>381</v>
      </c>
      <c r="J913" s="131" t="s">
        <v>861</v>
      </c>
      <c r="K913" s="131" t="s">
        <v>860</v>
      </c>
      <c r="L913" s="30"/>
      <c r="N913" s="131" t="s">
        <v>439</v>
      </c>
      <c r="O913" s="131" t="s">
        <v>381</v>
      </c>
      <c r="P913" s="131" t="s">
        <v>861</v>
      </c>
      <c r="Q913" s="131" t="s">
        <v>860</v>
      </c>
      <c r="R913" s="30"/>
      <c r="S913" s="30"/>
      <c r="T913" s="131" t="s">
        <v>439</v>
      </c>
      <c r="U913" s="131" t="s">
        <v>381</v>
      </c>
      <c r="V913" s="131" t="s">
        <v>861</v>
      </c>
      <c r="W913" s="131" t="s">
        <v>860</v>
      </c>
      <c r="X913" s="30"/>
      <c r="Y913" s="30"/>
      <c r="Z913" s="131" t="s">
        <v>439</v>
      </c>
      <c r="AA913" s="131" t="s">
        <v>381</v>
      </c>
      <c r="AB913" s="131" t="s">
        <v>861</v>
      </c>
      <c r="AC913" s="131" t="s">
        <v>860</v>
      </c>
      <c r="AD913" s="30"/>
      <c r="AE913" s="30"/>
      <c r="AF913" s="131" t="s">
        <v>439</v>
      </c>
      <c r="AG913" s="131" t="s">
        <v>381</v>
      </c>
      <c r="AH913" s="131" t="s">
        <v>861</v>
      </c>
      <c r="AI913" s="131" t="s">
        <v>860</v>
      </c>
      <c r="AJ913" s="30"/>
      <c r="AK913" s="30"/>
      <c r="AL913" s="131" t="s">
        <v>439</v>
      </c>
      <c r="AM913" s="131" t="s">
        <v>381</v>
      </c>
      <c r="AN913" s="131" t="s">
        <v>861</v>
      </c>
      <c r="AO913" s="131" t="s">
        <v>860</v>
      </c>
    </row>
    <row r="914" spans="1:49" x14ac:dyDescent="0.3">
      <c r="D914" s="130" t="s">
        <v>432</v>
      </c>
      <c r="E914" s="130"/>
      <c r="F914" s="141">
        <f>'Data base'!G73</f>
        <v>0</v>
      </c>
      <c r="G914" s="127">
        <f>$F914</f>
        <v>0</v>
      </c>
      <c r="H914" s="132">
        <v>1</v>
      </c>
      <c r="I914" s="132">
        <v>2</v>
      </c>
      <c r="J914" s="132">
        <v>3</v>
      </c>
      <c r="K914" s="142" t="s">
        <v>440</v>
      </c>
      <c r="L914" s="30"/>
      <c r="M914" s="140">
        <f>$F914</f>
        <v>0</v>
      </c>
      <c r="N914" s="132">
        <v>1</v>
      </c>
      <c r="O914" s="132">
        <v>2</v>
      </c>
      <c r="P914" s="132">
        <v>3</v>
      </c>
      <c r="Q914" s="173" t="s">
        <v>440</v>
      </c>
      <c r="R914" s="30"/>
      <c r="S914" s="127">
        <f>$F914</f>
        <v>0</v>
      </c>
      <c r="T914" s="132">
        <v>1</v>
      </c>
      <c r="U914" s="132">
        <v>2</v>
      </c>
      <c r="V914" s="132">
        <v>3</v>
      </c>
      <c r="W914" s="142" t="s">
        <v>440</v>
      </c>
      <c r="X914" s="30"/>
      <c r="Y914" s="172">
        <f>$F914</f>
        <v>0</v>
      </c>
      <c r="Z914" s="168">
        <v>1</v>
      </c>
      <c r="AA914" s="168">
        <v>2</v>
      </c>
      <c r="AB914" s="168">
        <v>3</v>
      </c>
      <c r="AC914" s="173" t="s">
        <v>440</v>
      </c>
      <c r="AD914" s="30"/>
      <c r="AE914" s="172">
        <f>$F914</f>
        <v>0</v>
      </c>
      <c r="AF914" s="168">
        <v>1</v>
      </c>
      <c r="AG914" s="168">
        <v>2</v>
      </c>
      <c r="AH914" s="168">
        <v>3</v>
      </c>
      <c r="AI914" s="173" t="s">
        <v>440</v>
      </c>
      <c r="AJ914" s="30"/>
      <c r="AK914" s="172">
        <f>$F914</f>
        <v>0</v>
      </c>
      <c r="AL914" s="168">
        <v>1</v>
      </c>
      <c r="AM914" s="168">
        <v>2</v>
      </c>
      <c r="AN914" s="168">
        <v>3</v>
      </c>
      <c r="AO914" s="173" t="s">
        <v>440</v>
      </c>
    </row>
    <row r="915" spans="1:49" x14ac:dyDescent="0.3">
      <c r="D915" s="31" t="s">
        <v>435</v>
      </c>
      <c r="E915" s="30"/>
      <c r="F915" s="140">
        <f>'Data base'!J73</f>
        <v>0</v>
      </c>
      <c r="G915" s="127">
        <f>$F915</f>
        <v>0</v>
      </c>
      <c r="H915" s="127" t="s">
        <v>389</v>
      </c>
      <c r="I915" s="127" t="s">
        <v>404</v>
      </c>
      <c r="J915" s="127" t="s">
        <v>446</v>
      </c>
      <c r="K915" s="138" t="s">
        <v>447</v>
      </c>
      <c r="L915" s="30"/>
      <c r="M915" s="140">
        <f>$F915</f>
        <v>0</v>
      </c>
      <c r="N915" s="127" t="s">
        <v>389</v>
      </c>
      <c r="O915" s="127" t="s">
        <v>404</v>
      </c>
      <c r="P915" s="127" t="s">
        <v>446</v>
      </c>
      <c r="Q915" s="171" t="s">
        <v>447</v>
      </c>
      <c r="R915" s="30"/>
      <c r="S915" s="127">
        <f>$F915</f>
        <v>0</v>
      </c>
      <c r="T915" s="127" t="s">
        <v>389</v>
      </c>
      <c r="U915" s="127" t="s">
        <v>404</v>
      </c>
      <c r="V915" s="127" t="s">
        <v>446</v>
      </c>
      <c r="W915" s="138" t="s">
        <v>447</v>
      </c>
      <c r="X915" s="30"/>
      <c r="Y915" s="172">
        <f>$F915</f>
        <v>0</v>
      </c>
      <c r="Z915" s="167" t="s">
        <v>389</v>
      </c>
      <c r="AA915" s="167" t="s">
        <v>404</v>
      </c>
      <c r="AB915" s="167" t="s">
        <v>446</v>
      </c>
      <c r="AC915" s="171" t="s">
        <v>447</v>
      </c>
      <c r="AD915" s="30"/>
      <c r="AE915" s="172">
        <f>$F915</f>
        <v>0</v>
      </c>
      <c r="AF915" s="167" t="s">
        <v>389</v>
      </c>
      <c r="AG915" s="167" t="s">
        <v>404</v>
      </c>
      <c r="AH915" s="167" t="s">
        <v>446</v>
      </c>
      <c r="AI915" s="171" t="s">
        <v>447</v>
      </c>
      <c r="AJ915" s="30"/>
      <c r="AK915" s="172">
        <f>$F915</f>
        <v>0</v>
      </c>
      <c r="AL915" s="167" t="s">
        <v>389</v>
      </c>
      <c r="AM915" s="167" t="s">
        <v>404</v>
      </c>
      <c r="AN915" s="167" t="s">
        <v>446</v>
      </c>
      <c r="AO915" s="171" t="s">
        <v>447</v>
      </c>
    </row>
    <row r="916" spans="1:49" s="194" customFormat="1" x14ac:dyDescent="0.3">
      <c r="B916" s="3"/>
      <c r="D916" s="31" t="s">
        <v>601</v>
      </c>
      <c r="F916" s="139"/>
      <c r="G916" s="97">
        <f>'Data base'!S73</f>
        <v>0</v>
      </c>
      <c r="H916" s="208" t="s">
        <v>640</v>
      </c>
      <c r="I916" s="208" t="s">
        <v>1058</v>
      </c>
      <c r="J916" s="208" t="s">
        <v>1057</v>
      </c>
      <c r="K916" s="171" t="s">
        <v>1054</v>
      </c>
      <c r="M916" s="98">
        <f>'Data base'!AB73</f>
        <v>1.3681827186698503</v>
      </c>
      <c r="N916" s="208" t="s">
        <v>640</v>
      </c>
      <c r="O916" s="171" t="s">
        <v>1059</v>
      </c>
      <c r="P916" s="208" t="s">
        <v>1057</v>
      </c>
      <c r="Q916" s="208" t="s">
        <v>1054</v>
      </c>
      <c r="S916" s="97">
        <f>'Data base'!AK73</f>
        <v>1.3071351047627499E-2</v>
      </c>
      <c r="T916" s="208" t="s">
        <v>640</v>
      </c>
      <c r="U916" s="208" t="s">
        <v>1058</v>
      </c>
      <c r="V916" s="208" t="s">
        <v>1057</v>
      </c>
      <c r="W916" s="171" t="s">
        <v>1054</v>
      </c>
      <c r="Y916" s="97">
        <f>'Data base'!AT73</f>
        <v>4.1744063540231311</v>
      </c>
      <c r="Z916" s="171" t="s">
        <v>1046</v>
      </c>
      <c r="AA916" s="208" t="s">
        <v>1058</v>
      </c>
      <c r="AB916" s="208" t="s">
        <v>1057</v>
      </c>
      <c r="AC916" s="208" t="s">
        <v>1054</v>
      </c>
      <c r="AE916" s="97">
        <f>'Data base'!BC73</f>
        <v>0.4061266768759571</v>
      </c>
      <c r="AF916" s="208" t="s">
        <v>640</v>
      </c>
      <c r="AG916" s="208" t="s">
        <v>1058</v>
      </c>
      <c r="AH916" s="171" t="s">
        <v>1055</v>
      </c>
      <c r="AI916" s="208" t="s">
        <v>1054</v>
      </c>
      <c r="AK916" s="97">
        <f>'Data base'!BM73</f>
        <v>9.8158140774381252E-5</v>
      </c>
      <c r="AL916" s="208" t="s">
        <v>640</v>
      </c>
      <c r="AM916" s="208" t="s">
        <v>1058</v>
      </c>
      <c r="AN916" s="208" t="s">
        <v>1057</v>
      </c>
      <c r="AO916" s="171" t="s">
        <v>1054</v>
      </c>
    </row>
    <row r="917" spans="1:49" x14ac:dyDescent="0.3">
      <c r="D917" s="31" t="s">
        <v>433</v>
      </c>
      <c r="E917" s="133" t="s">
        <v>441</v>
      </c>
      <c r="F917" s="139"/>
      <c r="G917" s="127" t="str">
        <f>'Data base'!K73</f>
        <v>CR</v>
      </c>
      <c r="H917" s="138" t="s">
        <v>442</v>
      </c>
      <c r="I917" s="127" t="s">
        <v>443</v>
      </c>
      <c r="J917" s="127" t="s">
        <v>444</v>
      </c>
      <c r="K917" s="127" t="s">
        <v>445</v>
      </c>
      <c r="L917" s="30"/>
      <c r="M917" s="172" t="str">
        <f>'Data base'!T73</f>
        <v>LC</v>
      </c>
      <c r="N917" s="127" t="s">
        <v>442</v>
      </c>
      <c r="O917" s="127" t="s">
        <v>443</v>
      </c>
      <c r="P917" s="127" t="s">
        <v>444</v>
      </c>
      <c r="Q917" s="171" t="s">
        <v>445</v>
      </c>
      <c r="R917" s="30"/>
      <c r="S917" s="127" t="str">
        <f>'Data base'!AC73</f>
        <v>EN</v>
      </c>
      <c r="T917" s="127" t="s">
        <v>442</v>
      </c>
      <c r="U917" s="138" t="s">
        <v>443</v>
      </c>
      <c r="V917" s="127" t="s">
        <v>444</v>
      </c>
      <c r="W917" s="127" t="s">
        <v>445</v>
      </c>
      <c r="X917" s="30"/>
      <c r="Y917" s="97" t="str">
        <f>'Data base'!AL73</f>
        <v>-</v>
      </c>
      <c r="Z917" s="167" t="s">
        <v>442</v>
      </c>
      <c r="AA917" s="167" t="s">
        <v>443</v>
      </c>
      <c r="AB917" s="167" t="s">
        <v>444</v>
      </c>
      <c r="AC917" s="171" t="s">
        <v>445</v>
      </c>
      <c r="AD917" s="30"/>
      <c r="AE917" s="208" t="str">
        <f>'Data base'!AU73</f>
        <v>-</v>
      </c>
      <c r="AF917" s="167" t="s">
        <v>442</v>
      </c>
      <c r="AG917" s="167" t="s">
        <v>443</v>
      </c>
      <c r="AH917" s="167" t="s">
        <v>444</v>
      </c>
      <c r="AI917" s="171" t="s">
        <v>445</v>
      </c>
      <c r="AJ917" s="30"/>
      <c r="AK917" s="208" t="str">
        <f>'Data base'!BD73</f>
        <v>VU</v>
      </c>
      <c r="AL917" s="167" t="s">
        <v>442</v>
      </c>
      <c r="AM917" s="171" t="s">
        <v>443</v>
      </c>
      <c r="AN917" s="167" t="s">
        <v>444</v>
      </c>
      <c r="AO917" s="167" t="s">
        <v>445</v>
      </c>
    </row>
    <row r="918" spans="1:49" x14ac:dyDescent="0.3">
      <c r="D918" s="264" t="s">
        <v>434</v>
      </c>
      <c r="E918" s="30" t="s">
        <v>384</v>
      </c>
      <c r="F918" s="139"/>
      <c r="G918" s="40" t="str">
        <f>'Data base'!P73</f>
        <v>- (50 - 100)</v>
      </c>
      <c r="H918" s="127" t="s">
        <v>389</v>
      </c>
      <c r="I918" s="138" t="s">
        <v>404</v>
      </c>
      <c r="J918" s="127" t="s">
        <v>287</v>
      </c>
      <c r="K918" s="127" t="s">
        <v>318</v>
      </c>
      <c r="L918" s="30"/>
      <c r="M918" s="218" t="str">
        <f>'Data base'!Y73</f>
        <v>- (20 - 50)</v>
      </c>
      <c r="N918" s="127" t="s">
        <v>389</v>
      </c>
      <c r="O918" s="171" t="s">
        <v>404</v>
      </c>
      <c r="P918" s="127" t="s">
        <v>287</v>
      </c>
      <c r="Q918" s="127" t="s">
        <v>318</v>
      </c>
      <c r="R918" s="30"/>
      <c r="S918" s="127" t="str">
        <f>'Data base'!AH73</f>
        <v xml:space="preserve"> - (61 - 94)</v>
      </c>
      <c r="T918" s="171" t="s">
        <v>389</v>
      </c>
      <c r="U918" s="127" t="s">
        <v>404</v>
      </c>
      <c r="V918" s="127" t="s">
        <v>287</v>
      </c>
      <c r="W918" s="127" t="s">
        <v>318</v>
      </c>
      <c r="X918" s="30"/>
      <c r="Y918" s="99" t="str">
        <f>'Data base'!AQ73</f>
        <v xml:space="preserve"> + (19 - 250)</v>
      </c>
      <c r="Z918" s="167" t="s">
        <v>389</v>
      </c>
      <c r="AA918" s="167" t="s">
        <v>404</v>
      </c>
      <c r="AB918" s="167" t="s">
        <v>287</v>
      </c>
      <c r="AC918" s="171" t="s">
        <v>318</v>
      </c>
      <c r="AD918" s="30"/>
      <c r="AE918" s="208">
        <f>'Data base'!AZ73</f>
        <v>0</v>
      </c>
      <c r="AF918" s="167" t="s">
        <v>389</v>
      </c>
      <c r="AG918" s="167" t="s">
        <v>404</v>
      </c>
      <c r="AH918" s="171" t="s">
        <v>287</v>
      </c>
      <c r="AI918" s="167" t="s">
        <v>318</v>
      </c>
      <c r="AJ918" s="30"/>
      <c r="AK918" s="99">
        <f>'Data base'!BJ73</f>
        <v>0</v>
      </c>
      <c r="AL918" s="167" t="s">
        <v>389</v>
      </c>
      <c r="AM918" s="167" t="s">
        <v>404</v>
      </c>
      <c r="AN918" s="171" t="s">
        <v>287</v>
      </c>
      <c r="AO918" s="167" t="s">
        <v>318</v>
      </c>
    </row>
    <row r="919" spans="1:49" x14ac:dyDescent="0.3">
      <c r="D919" s="264"/>
      <c r="E919" s="30" t="s">
        <v>383</v>
      </c>
      <c r="F919" s="139"/>
      <c r="G919" s="99">
        <f>'Data base'!O73</f>
        <v>0</v>
      </c>
      <c r="H919" s="134"/>
      <c r="I919" s="127" t="s">
        <v>389</v>
      </c>
      <c r="J919" s="138" t="s">
        <v>287</v>
      </c>
      <c r="K919" s="127" t="s">
        <v>318</v>
      </c>
      <c r="L919" s="30"/>
      <c r="M919" s="218">
        <f>'Data base'!X73</f>
        <v>0</v>
      </c>
      <c r="N919" s="134"/>
      <c r="O919" s="127" t="s">
        <v>389</v>
      </c>
      <c r="P919" s="171" t="s">
        <v>287</v>
      </c>
      <c r="Q919" s="127" t="s">
        <v>318</v>
      </c>
      <c r="R919" s="30"/>
      <c r="S919" s="127" t="str">
        <f>'Data base'!AG73</f>
        <v>- (73 - 99)</v>
      </c>
      <c r="T919" s="134"/>
      <c r="U919" s="171" t="s">
        <v>389</v>
      </c>
      <c r="V919" s="127" t="s">
        <v>287</v>
      </c>
      <c r="W919" s="127" t="s">
        <v>318</v>
      </c>
      <c r="X919" s="30"/>
      <c r="Y919" s="99" t="str">
        <f>'Data base'!AP73</f>
        <v xml:space="preserve"> + (8 - 222)</v>
      </c>
      <c r="Z919" s="169"/>
      <c r="AA919" s="167" t="s">
        <v>389</v>
      </c>
      <c r="AB919" s="167" t="s">
        <v>287</v>
      </c>
      <c r="AC919" s="171" t="s">
        <v>318</v>
      </c>
      <c r="AD919" s="30"/>
      <c r="AE919" s="208">
        <f>'Data base'!AY73</f>
        <v>0</v>
      </c>
      <c r="AF919" s="169"/>
      <c r="AG919" s="167" t="s">
        <v>389</v>
      </c>
      <c r="AH919" s="171" t="s">
        <v>287</v>
      </c>
      <c r="AI919" s="167" t="s">
        <v>318</v>
      </c>
      <c r="AJ919" s="30"/>
      <c r="AK919" s="99" t="str">
        <f>'Data base'!BI73</f>
        <v xml:space="preserve"> + (10 - 40)</v>
      </c>
      <c r="AL919" s="169"/>
      <c r="AM919" s="167" t="s">
        <v>389</v>
      </c>
      <c r="AN919" s="167" t="s">
        <v>287</v>
      </c>
      <c r="AO919" s="171" t="s">
        <v>318</v>
      </c>
    </row>
    <row r="920" spans="1:49" x14ac:dyDescent="0.3">
      <c r="D920" s="30" t="s">
        <v>436</v>
      </c>
      <c r="E920" s="30"/>
      <c r="F920" s="139"/>
      <c r="G920" s="98">
        <f>'Data base'!N73</f>
        <v>5</v>
      </c>
      <c r="H920" s="171" t="s">
        <v>1040</v>
      </c>
      <c r="I920" s="127" t="s">
        <v>449</v>
      </c>
      <c r="J920" s="127" t="s">
        <v>450</v>
      </c>
      <c r="K920" s="127" t="s">
        <v>493</v>
      </c>
      <c r="L920" s="30"/>
      <c r="M920" s="216">
        <f>'Data base'!W73</f>
        <v>1.3333333333333333E-3</v>
      </c>
      <c r="N920" s="127" t="s">
        <v>448</v>
      </c>
      <c r="O920" s="127" t="s">
        <v>449</v>
      </c>
      <c r="P920" s="127" t="s">
        <v>450</v>
      </c>
      <c r="Q920" s="171" t="s">
        <v>493</v>
      </c>
      <c r="R920" s="30"/>
      <c r="S920" s="127">
        <f>'Data base'!AF73</f>
        <v>0.15</v>
      </c>
      <c r="T920" s="127" t="s">
        <v>448</v>
      </c>
      <c r="U920" s="171" t="s">
        <v>1049</v>
      </c>
      <c r="V920" s="127" t="s">
        <v>450</v>
      </c>
      <c r="W920" s="127" t="s">
        <v>493</v>
      </c>
      <c r="X920" s="30"/>
      <c r="Y920" s="96">
        <f>'Data base'!AO73</f>
        <v>5.8252427184466023E-4</v>
      </c>
      <c r="Z920" s="167" t="s">
        <v>448</v>
      </c>
      <c r="AA920" s="167" t="s">
        <v>449</v>
      </c>
      <c r="AB920" s="167" t="s">
        <v>450</v>
      </c>
      <c r="AC920" s="171" t="s">
        <v>493</v>
      </c>
      <c r="AD920" s="30"/>
      <c r="AE920" s="96">
        <f>'Data base'!AX73</f>
        <v>4.0000000000000001E-3</v>
      </c>
      <c r="AF920" s="167" t="s">
        <v>448</v>
      </c>
      <c r="AG920" s="167" t="s">
        <v>449</v>
      </c>
      <c r="AH920" s="167" t="s">
        <v>450</v>
      </c>
      <c r="AI920" s="171" t="s">
        <v>493</v>
      </c>
      <c r="AJ920" s="30"/>
      <c r="AK920" s="96">
        <f>'Data base'!BH73</f>
        <v>4</v>
      </c>
      <c r="AL920" s="171" t="s">
        <v>1040</v>
      </c>
      <c r="AM920" s="167" t="s">
        <v>449</v>
      </c>
      <c r="AN920" s="167" t="s">
        <v>450</v>
      </c>
      <c r="AO920" s="167" t="s">
        <v>493</v>
      </c>
    </row>
    <row r="921" spans="1:49" x14ac:dyDescent="0.3">
      <c r="D921" s="30" t="s">
        <v>437</v>
      </c>
      <c r="E921" s="30"/>
      <c r="F921" s="140" t="str">
        <f>'Data base'!E73</f>
        <v>&lt;3.3</v>
      </c>
      <c r="G921" s="127" t="str">
        <f>$F921</f>
        <v>&lt;3.3</v>
      </c>
      <c r="H921" s="127" t="s">
        <v>451</v>
      </c>
      <c r="I921" s="127" t="s">
        <v>452</v>
      </c>
      <c r="J921" s="135" t="s">
        <v>453</v>
      </c>
      <c r="K921" s="138" t="s">
        <v>370</v>
      </c>
      <c r="L921" s="30"/>
      <c r="M921" s="172" t="str">
        <f>$F921</f>
        <v>&lt;3.3</v>
      </c>
      <c r="N921" s="127" t="s">
        <v>451</v>
      </c>
      <c r="O921" s="127" t="s">
        <v>452</v>
      </c>
      <c r="P921" s="135" t="s">
        <v>453</v>
      </c>
      <c r="Q921" s="171" t="s">
        <v>370</v>
      </c>
      <c r="R921" s="30"/>
      <c r="S921" s="127" t="str">
        <f>$F921</f>
        <v>&lt;3.3</v>
      </c>
      <c r="T921" s="127" t="s">
        <v>451</v>
      </c>
      <c r="U921" s="127" t="s">
        <v>452</v>
      </c>
      <c r="V921" s="135" t="s">
        <v>453</v>
      </c>
      <c r="W921" s="138" t="s">
        <v>370</v>
      </c>
      <c r="X921" s="30"/>
      <c r="Y921" s="208" t="str">
        <f>$F921</f>
        <v>&lt;3.3</v>
      </c>
      <c r="Z921" s="167" t="s">
        <v>451</v>
      </c>
      <c r="AA921" s="167" t="s">
        <v>452</v>
      </c>
      <c r="AB921" s="170" t="s">
        <v>453</v>
      </c>
      <c r="AC921" s="171" t="s">
        <v>370</v>
      </c>
      <c r="AD921" s="30"/>
      <c r="AE921" s="208" t="str">
        <f>$F921</f>
        <v>&lt;3.3</v>
      </c>
      <c r="AF921" s="167" t="s">
        <v>451</v>
      </c>
      <c r="AG921" s="167" t="s">
        <v>452</v>
      </c>
      <c r="AH921" s="170" t="s">
        <v>453</v>
      </c>
      <c r="AI921" s="171" t="s">
        <v>370</v>
      </c>
      <c r="AJ921" s="30"/>
      <c r="AK921" s="208" t="str">
        <f>$F921</f>
        <v>&lt;3.3</v>
      </c>
      <c r="AL921" s="167" t="s">
        <v>451</v>
      </c>
      <c r="AM921" s="167" t="s">
        <v>452</v>
      </c>
      <c r="AN921" s="170" t="s">
        <v>453</v>
      </c>
      <c r="AO921" s="171" t="s">
        <v>370</v>
      </c>
    </row>
    <row r="922" spans="1:49" x14ac:dyDescent="0.3">
      <c r="D922" s="30" t="s">
        <v>561</v>
      </c>
      <c r="E922" s="30"/>
      <c r="F922" s="139"/>
      <c r="G922" s="40" t="str">
        <f>'Data base'!L73</f>
        <v>8</v>
      </c>
      <c r="H922" s="127"/>
      <c r="I922" s="127"/>
      <c r="J922" s="135"/>
      <c r="K922" s="127"/>
      <c r="L922" s="194"/>
      <c r="M922" s="299">
        <f>'Data base'!U73</f>
        <v>30000</v>
      </c>
      <c r="N922" s="299"/>
      <c r="O922" s="299"/>
      <c r="P922" s="365"/>
      <c r="Q922" s="299"/>
      <c r="R922" s="300"/>
      <c r="S922" s="299">
        <f>'Data base'!AD73</f>
        <v>2000</v>
      </c>
      <c r="T922" s="299"/>
      <c r="U922" s="299"/>
      <c r="V922" s="365"/>
      <c r="W922" s="299"/>
      <c r="X922" s="300"/>
      <c r="Y922" s="299">
        <f>'Data base'!AM73</f>
        <v>103000</v>
      </c>
      <c r="Z922" s="300"/>
      <c r="AA922" s="300"/>
      <c r="AB922" s="300"/>
      <c r="AC922" s="300"/>
      <c r="AD922" s="300"/>
      <c r="AE922" s="299">
        <f>'Data base'!AV73</f>
        <v>15000</v>
      </c>
      <c r="AF922" s="300"/>
      <c r="AG922" s="300"/>
      <c r="AH922" s="300"/>
      <c r="AI922" s="300"/>
      <c r="AJ922" s="300"/>
      <c r="AK922" s="299">
        <f>'Data base'!BF73</f>
        <v>100</v>
      </c>
      <c r="AL922" s="300"/>
      <c r="AM922" s="300"/>
      <c r="AN922" s="300"/>
      <c r="AO922" s="300"/>
      <c r="AP922" s="300"/>
      <c r="AQ922" s="300"/>
      <c r="AR922" s="300"/>
      <c r="AS922" s="300"/>
      <c r="AT922" s="300"/>
      <c r="AU922" s="300"/>
      <c r="AV922" s="300"/>
      <c r="AW922" s="300"/>
    </row>
    <row r="923" spans="1:49" x14ac:dyDescent="0.3">
      <c r="D923" s="30" t="s">
        <v>1039</v>
      </c>
      <c r="E923" s="30"/>
      <c r="F923" s="139"/>
      <c r="G923" s="125" t="str">
        <f>Protection!E73</f>
        <v>none - except deliberate destruction of, or damage to, their nests and eggs or removal of their nests</v>
      </c>
      <c r="H923" s="30"/>
      <c r="I923" s="30"/>
      <c r="J923" s="30"/>
      <c r="K923" s="30"/>
      <c r="L923" s="30"/>
      <c r="M923" s="172">
        <f>Protection!F73</f>
        <v>0</v>
      </c>
      <c r="N923" s="30"/>
      <c r="O923" s="30"/>
      <c r="P923" s="30"/>
      <c r="Q923" s="30"/>
      <c r="R923" s="30"/>
      <c r="S923" s="225">
        <f>Protection!G73</f>
        <v>0</v>
      </c>
      <c r="T923" s="30"/>
      <c r="U923" s="30"/>
      <c r="V923" s="30"/>
      <c r="W923" s="30"/>
      <c r="X923" s="30"/>
      <c r="Y923" s="208">
        <f>Protection!H73</f>
        <v>0</v>
      </c>
      <c r="Z923" s="30"/>
      <c r="AA923" s="30"/>
      <c r="AB923" s="30"/>
      <c r="AC923" s="30"/>
      <c r="AD923" s="30"/>
      <c r="AE923" s="208">
        <f>Protection!I73</f>
        <v>0</v>
      </c>
      <c r="AF923" s="30"/>
      <c r="AG923" s="30"/>
      <c r="AH923" s="30"/>
      <c r="AI923" s="30"/>
      <c r="AJ923" s="30"/>
      <c r="AK923" s="208">
        <f>Protection!J73</f>
        <v>0</v>
      </c>
      <c r="AL923" s="30"/>
      <c r="AM923" s="30"/>
      <c r="AN923" s="30"/>
      <c r="AO923" s="30"/>
    </row>
    <row r="924" spans="1:49" x14ac:dyDescent="0.3">
      <c r="D924" s="30" t="s">
        <v>1038</v>
      </c>
      <c r="E924" s="30"/>
      <c r="F924" s="139"/>
      <c r="G924" s="125" t="str">
        <f>Protection!K73</f>
        <v>none</v>
      </c>
      <c r="H924" s="30"/>
      <c r="I924" s="30"/>
      <c r="J924" s="30"/>
      <c r="K924" s="30"/>
      <c r="L924" s="30"/>
      <c r="M924" s="172">
        <f>Protection!L73</f>
        <v>0</v>
      </c>
      <c r="N924" s="30"/>
      <c r="O924" s="30"/>
      <c r="P924" s="30"/>
      <c r="Q924" s="30"/>
      <c r="R924" s="30"/>
      <c r="S924" s="30" t="str">
        <f>Protection!M73</f>
        <v>none</v>
      </c>
      <c r="T924" s="30"/>
      <c r="U924" s="30"/>
      <c r="V924" s="30"/>
      <c r="W924" s="30"/>
      <c r="X924" s="30"/>
      <c r="Y924" s="208">
        <f>Protection!N73</f>
        <v>0</v>
      </c>
      <c r="Z924" s="30"/>
      <c r="AA924" s="30"/>
      <c r="AB924" s="30"/>
      <c r="AC924" s="30"/>
      <c r="AD924" s="30"/>
      <c r="AE924" s="208">
        <f>Protection!O73</f>
        <v>0</v>
      </c>
      <c r="AF924" s="30"/>
      <c r="AG924" s="30"/>
      <c r="AH924" s="30"/>
      <c r="AI924" s="30"/>
      <c r="AJ924" s="30"/>
      <c r="AK924" s="225" t="str">
        <f>Protection!P73</f>
        <v>Territory</v>
      </c>
      <c r="AL924" s="30"/>
      <c r="AM924" s="30"/>
      <c r="AN924" s="30"/>
      <c r="AO924" s="30"/>
    </row>
    <row r="926" spans="1:49" x14ac:dyDescent="0.3">
      <c r="A926" s="194">
        <v>74</v>
      </c>
      <c r="B926" s="39" t="str">
        <f>'Data base'!C74</f>
        <v>Lanius collurio</v>
      </c>
      <c r="C926" s="29" t="str">
        <f>'Data base'!D74</f>
        <v>Red-backed Shrike</v>
      </c>
      <c r="D926" s="65" t="s">
        <v>438</v>
      </c>
      <c r="E926" s="65"/>
      <c r="F926" s="131"/>
      <c r="H926" s="131" t="s">
        <v>439</v>
      </c>
      <c r="I926" s="131" t="s">
        <v>381</v>
      </c>
      <c r="J926" s="131" t="s">
        <v>861</v>
      </c>
      <c r="K926" s="131" t="s">
        <v>860</v>
      </c>
      <c r="L926" s="30"/>
      <c r="N926" s="131" t="s">
        <v>439</v>
      </c>
      <c r="O926" s="131" t="s">
        <v>381</v>
      </c>
      <c r="P926" s="131" t="s">
        <v>861</v>
      </c>
      <c r="Q926" s="131" t="s">
        <v>860</v>
      </c>
      <c r="R926" s="30"/>
      <c r="S926" s="30"/>
      <c r="T926" s="131" t="s">
        <v>439</v>
      </c>
      <c r="U926" s="131" t="s">
        <v>381</v>
      </c>
      <c r="V926" s="131" t="s">
        <v>861</v>
      </c>
      <c r="W926" s="131" t="s">
        <v>860</v>
      </c>
      <c r="X926" s="30"/>
      <c r="Y926" s="30"/>
      <c r="Z926" s="131" t="s">
        <v>439</v>
      </c>
      <c r="AA926" s="131" t="s">
        <v>381</v>
      </c>
      <c r="AB926" s="131" t="s">
        <v>861</v>
      </c>
      <c r="AC926" s="131" t="s">
        <v>860</v>
      </c>
      <c r="AD926" s="30"/>
      <c r="AE926" s="30"/>
      <c r="AF926" s="131" t="s">
        <v>439</v>
      </c>
      <c r="AG926" s="131" t="s">
        <v>381</v>
      </c>
      <c r="AH926" s="131" t="s">
        <v>861</v>
      </c>
      <c r="AI926" s="131" t="s">
        <v>860</v>
      </c>
      <c r="AJ926" s="30"/>
      <c r="AK926" s="30"/>
      <c r="AL926" s="131" t="s">
        <v>439</v>
      </c>
      <c r="AM926" s="131" t="s">
        <v>381</v>
      </c>
      <c r="AN926" s="131" t="s">
        <v>861</v>
      </c>
      <c r="AO926" s="131" t="s">
        <v>860</v>
      </c>
    </row>
    <row r="927" spans="1:49" x14ac:dyDescent="0.3">
      <c r="D927" s="130" t="s">
        <v>432</v>
      </c>
      <c r="E927" s="130"/>
      <c r="F927" s="141">
        <f>'Data base'!G74</f>
        <v>2</v>
      </c>
      <c r="G927" s="127">
        <f>$F927</f>
        <v>2</v>
      </c>
      <c r="H927" s="132">
        <v>1</v>
      </c>
      <c r="I927" s="142">
        <v>2</v>
      </c>
      <c r="J927" s="132">
        <v>3</v>
      </c>
      <c r="K927" s="132" t="s">
        <v>440</v>
      </c>
      <c r="L927" s="30"/>
      <c r="M927" s="140">
        <f>$F927</f>
        <v>2</v>
      </c>
      <c r="N927" s="132">
        <v>1</v>
      </c>
      <c r="O927" s="173">
        <v>2</v>
      </c>
      <c r="P927" s="132">
        <v>3</v>
      </c>
      <c r="Q927" s="132" t="s">
        <v>440</v>
      </c>
      <c r="R927" s="30"/>
      <c r="S927" s="127">
        <f>$F927</f>
        <v>2</v>
      </c>
      <c r="T927" s="132">
        <v>1</v>
      </c>
      <c r="U927" s="142">
        <v>2</v>
      </c>
      <c r="V927" s="132">
        <v>3</v>
      </c>
      <c r="W927" s="132" t="s">
        <v>440</v>
      </c>
      <c r="X927" s="30"/>
      <c r="Y927" s="172">
        <f>$F927</f>
        <v>2</v>
      </c>
      <c r="Z927" s="168">
        <v>1</v>
      </c>
      <c r="AA927" s="173">
        <v>2</v>
      </c>
      <c r="AB927" s="168">
        <v>3</v>
      </c>
      <c r="AC927" s="168" t="s">
        <v>440</v>
      </c>
      <c r="AD927" s="30"/>
      <c r="AE927" s="172">
        <f>$F927</f>
        <v>2</v>
      </c>
      <c r="AF927" s="168">
        <v>1</v>
      </c>
      <c r="AG927" s="173">
        <v>2</v>
      </c>
      <c r="AH927" s="168">
        <v>3</v>
      </c>
      <c r="AI927" s="168" t="s">
        <v>440</v>
      </c>
      <c r="AJ927" s="30"/>
      <c r="AK927" s="172">
        <f>$F927</f>
        <v>2</v>
      </c>
      <c r="AL927" s="168">
        <v>1</v>
      </c>
      <c r="AM927" s="173">
        <v>2</v>
      </c>
      <c r="AN927" s="168">
        <v>3</v>
      </c>
      <c r="AO927" s="168" t="s">
        <v>440</v>
      </c>
    </row>
    <row r="928" spans="1:49" x14ac:dyDescent="0.3">
      <c r="D928" s="31" t="s">
        <v>435</v>
      </c>
      <c r="E928" s="30"/>
      <c r="F928" s="140" t="str">
        <f>'Data base'!J74</f>
        <v>x</v>
      </c>
      <c r="G928" s="127" t="str">
        <f>$F928</f>
        <v>x</v>
      </c>
      <c r="H928" s="194" t="s">
        <v>389</v>
      </c>
      <c r="I928" s="171" t="s">
        <v>404</v>
      </c>
      <c r="J928" s="194" t="s">
        <v>446</v>
      </c>
      <c r="K928" s="30" t="s">
        <v>447</v>
      </c>
      <c r="L928" s="30"/>
      <c r="M928" s="140" t="str">
        <f>$F928</f>
        <v>x</v>
      </c>
      <c r="N928" s="171" t="s">
        <v>389</v>
      </c>
      <c r="O928" s="127" t="s">
        <v>404</v>
      </c>
      <c r="P928" s="127" t="s">
        <v>446</v>
      </c>
      <c r="Q928" s="127" t="s">
        <v>447</v>
      </c>
      <c r="R928" s="30"/>
      <c r="S928" s="127" t="str">
        <f>$F928</f>
        <v>x</v>
      </c>
      <c r="T928" s="127" t="s">
        <v>389</v>
      </c>
      <c r="U928" s="127" t="s">
        <v>404</v>
      </c>
      <c r="V928" s="171" t="s">
        <v>446</v>
      </c>
      <c r="W928" s="127" t="s">
        <v>447</v>
      </c>
      <c r="X928" s="30"/>
      <c r="Y928" s="172" t="str">
        <f>$F928</f>
        <v>x</v>
      </c>
      <c r="Z928" s="167" t="s">
        <v>389</v>
      </c>
      <c r="AA928" s="167" t="s">
        <v>404</v>
      </c>
      <c r="AB928" s="171" t="s">
        <v>446</v>
      </c>
      <c r="AC928" s="167" t="s">
        <v>447</v>
      </c>
      <c r="AD928" s="30"/>
      <c r="AE928" s="172" t="str">
        <f>$F928</f>
        <v>x</v>
      </c>
      <c r="AF928" s="167" t="s">
        <v>389</v>
      </c>
      <c r="AG928" s="167" t="s">
        <v>404</v>
      </c>
      <c r="AH928" s="167" t="s">
        <v>446</v>
      </c>
      <c r="AI928" s="167" t="s">
        <v>447</v>
      </c>
      <c r="AJ928" s="30"/>
      <c r="AK928" s="172" t="str">
        <f>$F928</f>
        <v>x</v>
      </c>
      <c r="AL928" s="167" t="s">
        <v>389</v>
      </c>
      <c r="AM928" s="171" t="s">
        <v>404</v>
      </c>
      <c r="AN928" s="167" t="s">
        <v>446</v>
      </c>
      <c r="AO928" s="167" t="s">
        <v>447</v>
      </c>
    </row>
    <row r="929" spans="1:45" s="194" customFormat="1" x14ac:dyDescent="0.3">
      <c r="B929" s="3"/>
      <c r="D929" s="31" t="s">
        <v>601</v>
      </c>
      <c r="F929" s="139"/>
      <c r="G929" s="97">
        <f>'Data base'!S74</f>
        <v>1.0388002970251077E-3</v>
      </c>
      <c r="H929" s="208" t="s">
        <v>640</v>
      </c>
      <c r="I929" s="208" t="s">
        <v>1058</v>
      </c>
      <c r="J929" s="208" t="s">
        <v>1057</v>
      </c>
      <c r="K929" s="171" t="s">
        <v>1054</v>
      </c>
      <c r="M929" s="98">
        <f>'Data base'!AB74</f>
        <v>0.97727337047846463</v>
      </c>
      <c r="N929" s="208" t="s">
        <v>640</v>
      </c>
      <c r="O929" s="171" t="s">
        <v>1059</v>
      </c>
      <c r="P929" s="208" t="s">
        <v>1057</v>
      </c>
      <c r="Q929" s="208" t="s">
        <v>1054</v>
      </c>
      <c r="S929" s="97">
        <f>'Data base'!AK74</f>
        <v>0.14378486152390249</v>
      </c>
      <c r="T929" s="208" t="s">
        <v>640</v>
      </c>
      <c r="U929" s="208" t="s">
        <v>1058</v>
      </c>
      <c r="V929" s="208" t="s">
        <v>1057</v>
      </c>
      <c r="W929" s="171" t="s">
        <v>1054</v>
      </c>
      <c r="Y929" s="97">
        <f>'Data base'!AT74</f>
        <v>1.9161209493876667</v>
      </c>
      <c r="Z929" s="208" t="s">
        <v>640</v>
      </c>
      <c r="AA929" s="171" t="s">
        <v>1047</v>
      </c>
      <c r="AB929" s="208" t="s">
        <v>1057</v>
      </c>
      <c r="AC929" s="208" t="s">
        <v>1054</v>
      </c>
      <c r="AE929" s="97">
        <f>'Data base'!BC74</f>
        <v>0.67687779479326193</v>
      </c>
      <c r="AF929" s="208" t="s">
        <v>640</v>
      </c>
      <c r="AG929" s="208" t="s">
        <v>1058</v>
      </c>
      <c r="AH929" s="171" t="s">
        <v>1055</v>
      </c>
      <c r="AI929" s="208" t="s">
        <v>1054</v>
      </c>
      <c r="AK929" s="97">
        <f>'Data base'!BM74</f>
        <v>7.8526512619504996E-2</v>
      </c>
      <c r="AL929" s="208" t="s">
        <v>640</v>
      </c>
      <c r="AM929" s="208" t="s">
        <v>1058</v>
      </c>
      <c r="AN929" s="208" t="s">
        <v>1057</v>
      </c>
      <c r="AO929" s="171" t="s">
        <v>1054</v>
      </c>
    </row>
    <row r="930" spans="1:45" x14ac:dyDescent="0.3">
      <c r="D930" s="31" t="s">
        <v>433</v>
      </c>
      <c r="E930" s="133" t="s">
        <v>441</v>
      </c>
      <c r="F930" s="139"/>
      <c r="G930" s="127" t="str">
        <f>'Data base'!K74</f>
        <v>LC</v>
      </c>
      <c r="H930" s="127" t="s">
        <v>442</v>
      </c>
      <c r="I930" s="127" t="s">
        <v>443</v>
      </c>
      <c r="J930" s="127" t="s">
        <v>444</v>
      </c>
      <c r="K930" s="138" t="s">
        <v>445</v>
      </c>
      <c r="L930" s="30"/>
      <c r="M930" s="172" t="str">
        <f>'Data base'!T74</f>
        <v>LC</v>
      </c>
      <c r="N930" s="127" t="s">
        <v>442</v>
      </c>
      <c r="O930" s="127" t="s">
        <v>443</v>
      </c>
      <c r="P930" s="127" t="s">
        <v>444</v>
      </c>
      <c r="Q930" s="171" t="s">
        <v>445</v>
      </c>
      <c r="R930" s="30"/>
      <c r="S930" s="127" t="str">
        <f>'Data base'!AC74</f>
        <v>-</v>
      </c>
      <c r="T930" s="127" t="s">
        <v>442</v>
      </c>
      <c r="U930" s="127" t="s">
        <v>443</v>
      </c>
      <c r="V930" s="127" t="s">
        <v>444</v>
      </c>
      <c r="W930" s="138" t="s">
        <v>445</v>
      </c>
      <c r="X930" s="30"/>
      <c r="Y930" s="97" t="str">
        <f>'Data base'!AL74</f>
        <v>-</v>
      </c>
      <c r="Z930" s="167" t="s">
        <v>442</v>
      </c>
      <c r="AA930" s="167" t="s">
        <v>443</v>
      </c>
      <c r="AB930" s="167" t="s">
        <v>444</v>
      </c>
      <c r="AC930" s="171" t="s">
        <v>445</v>
      </c>
      <c r="AD930" s="30"/>
      <c r="AE930" s="208" t="str">
        <f>'Data base'!AU74</f>
        <v>-</v>
      </c>
      <c r="AF930" s="167" t="s">
        <v>442</v>
      </c>
      <c r="AG930" s="167" t="s">
        <v>443</v>
      </c>
      <c r="AH930" s="167" t="s">
        <v>444</v>
      </c>
      <c r="AI930" s="171" t="s">
        <v>445</v>
      </c>
      <c r="AJ930" s="30"/>
      <c r="AK930" s="208" t="str">
        <f>'Data base'!BD74</f>
        <v>-</v>
      </c>
      <c r="AL930" s="167" t="s">
        <v>442</v>
      </c>
      <c r="AM930" s="167" t="s">
        <v>443</v>
      </c>
      <c r="AN930" s="167" t="s">
        <v>444</v>
      </c>
      <c r="AO930" s="171" t="s">
        <v>445</v>
      </c>
    </row>
    <row r="931" spans="1:45" x14ac:dyDescent="0.3">
      <c r="D931" s="264" t="s">
        <v>434</v>
      </c>
      <c r="E931" s="30" t="s">
        <v>384</v>
      </c>
      <c r="F931" s="139"/>
      <c r="G931" s="127" t="str">
        <f>'Data base'!P74</f>
        <v>- (50 - 100)</v>
      </c>
      <c r="H931" s="127" t="s">
        <v>389</v>
      </c>
      <c r="I931" s="171" t="s">
        <v>404</v>
      </c>
      <c r="J931" s="127" t="s">
        <v>287</v>
      </c>
      <c r="K931" s="127" t="s">
        <v>318</v>
      </c>
      <c r="L931" s="30"/>
      <c r="M931" s="218" t="str">
        <f>'Data base'!Y74</f>
        <v>- (20 - 50)</v>
      </c>
      <c r="N931" s="171" t="s">
        <v>389</v>
      </c>
      <c r="O931" s="127" t="s">
        <v>404</v>
      </c>
      <c r="P931" s="127" t="s">
        <v>287</v>
      </c>
      <c r="Q931" s="127" t="s">
        <v>318</v>
      </c>
      <c r="R931" s="30"/>
      <c r="S931" s="127">
        <f>'Data base'!AH74</f>
        <v>0</v>
      </c>
      <c r="T931" s="127" t="s">
        <v>389</v>
      </c>
      <c r="U931" s="127" t="s">
        <v>404</v>
      </c>
      <c r="V931" s="171" t="s">
        <v>287</v>
      </c>
      <c r="W931" s="127" t="s">
        <v>318</v>
      </c>
      <c r="X931" s="30"/>
      <c r="Y931" s="99" t="str">
        <f>'Data base'!AQ74</f>
        <v xml:space="preserve"> + (10 - 70)</v>
      </c>
      <c r="Z931" s="167" t="s">
        <v>389</v>
      </c>
      <c r="AA931" s="167" t="s">
        <v>404</v>
      </c>
      <c r="AB931" s="167" t="s">
        <v>287</v>
      </c>
      <c r="AC931" s="171" t="s">
        <v>318</v>
      </c>
      <c r="AD931" s="30"/>
      <c r="AE931" s="208" t="str">
        <f>'Data base'!AZ74</f>
        <v xml:space="preserve"> + (10 - 20)</v>
      </c>
      <c r="AF931" s="167" t="s">
        <v>389</v>
      </c>
      <c r="AG931" s="167" t="s">
        <v>404</v>
      </c>
      <c r="AH931" s="167" t="s">
        <v>287</v>
      </c>
      <c r="AI931" s="171" t="s">
        <v>318</v>
      </c>
      <c r="AJ931" s="30"/>
      <c r="AK931" s="99" t="str">
        <f>'Data base'!BJ74</f>
        <v xml:space="preserve"> - (25 - 55)</v>
      </c>
      <c r="AL931" s="167" t="s">
        <v>389</v>
      </c>
      <c r="AM931" s="171" t="s">
        <v>404</v>
      </c>
      <c r="AN931" s="167" t="s">
        <v>287</v>
      </c>
      <c r="AO931" s="167" t="s">
        <v>318</v>
      </c>
    </row>
    <row r="932" spans="1:45" x14ac:dyDescent="0.3">
      <c r="D932" s="264"/>
      <c r="E932" s="30" t="s">
        <v>383</v>
      </c>
      <c r="F932" s="139"/>
      <c r="G932" s="127">
        <f>'Data base'!O74</f>
        <v>0</v>
      </c>
      <c r="H932" s="134"/>
      <c r="I932" s="127" t="s">
        <v>389</v>
      </c>
      <c r="J932" s="171" t="s">
        <v>287</v>
      </c>
      <c r="K932" s="127" t="s">
        <v>318</v>
      </c>
      <c r="L932" s="30"/>
      <c r="M932" s="218" t="str">
        <f>'Data base'!X74</f>
        <v>- (20 - 50)</v>
      </c>
      <c r="N932" s="134"/>
      <c r="O932" s="171" t="s">
        <v>389</v>
      </c>
      <c r="P932" s="127" t="s">
        <v>287</v>
      </c>
      <c r="Q932" s="127" t="s">
        <v>318</v>
      </c>
      <c r="R932" s="30"/>
      <c r="S932" s="127">
        <f>'Data base'!AG74</f>
        <v>0</v>
      </c>
      <c r="T932" s="134"/>
      <c r="U932" s="127" t="s">
        <v>389</v>
      </c>
      <c r="V932" s="171" t="s">
        <v>287</v>
      </c>
      <c r="W932" s="127" t="s">
        <v>318</v>
      </c>
      <c r="X932" s="30"/>
      <c r="Y932" s="99">
        <f>'Data base'!AP74</f>
        <v>0</v>
      </c>
      <c r="Z932" s="169"/>
      <c r="AA932" s="167" t="s">
        <v>389</v>
      </c>
      <c r="AB932" s="171" t="s">
        <v>287</v>
      </c>
      <c r="AC932" s="167" t="s">
        <v>318</v>
      </c>
      <c r="AD932" s="30"/>
      <c r="AE932" s="208" t="str">
        <f>'Data base'!AY74</f>
        <v xml:space="preserve"> + (5 - 10)</v>
      </c>
      <c r="AF932" s="169"/>
      <c r="AG932" s="167" t="s">
        <v>389</v>
      </c>
      <c r="AH932" s="167" t="s">
        <v>287</v>
      </c>
      <c r="AI932" s="171" t="s">
        <v>318</v>
      </c>
      <c r="AJ932" s="30"/>
      <c r="AK932" s="99">
        <f>'Data base'!BI74</f>
        <v>0</v>
      </c>
      <c r="AL932" s="169"/>
      <c r="AM932" s="167" t="s">
        <v>389</v>
      </c>
      <c r="AN932" s="171" t="s">
        <v>287</v>
      </c>
      <c r="AO932" s="167" t="s">
        <v>318</v>
      </c>
    </row>
    <row r="933" spans="1:45" x14ac:dyDescent="0.3">
      <c r="D933" s="30" t="s">
        <v>436</v>
      </c>
      <c r="E933" s="30"/>
      <c r="F933" s="139"/>
      <c r="G933" s="97">
        <f>'Data base'!N74</f>
        <v>2.6666666666666668E-2</v>
      </c>
      <c r="H933" s="127" t="s">
        <v>448</v>
      </c>
      <c r="I933" s="127" t="s">
        <v>449</v>
      </c>
      <c r="J933" s="171" t="s">
        <v>1050</v>
      </c>
      <c r="K933" s="30" t="s">
        <v>493</v>
      </c>
      <c r="L933" s="30"/>
      <c r="M933" s="216">
        <f>'Data base'!W74</f>
        <v>1E-3</v>
      </c>
      <c r="N933" s="127" t="s">
        <v>448</v>
      </c>
      <c r="O933" s="127" t="s">
        <v>449</v>
      </c>
      <c r="P933" s="127" t="s">
        <v>450</v>
      </c>
      <c r="Q933" s="171" t="s">
        <v>493</v>
      </c>
      <c r="R933" s="30"/>
      <c r="S933" s="96">
        <f>'Data base'!AF74</f>
        <v>8.3333333333333332E-3</v>
      </c>
      <c r="T933" s="127" t="s">
        <v>448</v>
      </c>
      <c r="U933" s="127" t="s">
        <v>449</v>
      </c>
      <c r="V933" s="127" t="s">
        <v>450</v>
      </c>
      <c r="W933" s="171" t="s">
        <v>493</v>
      </c>
      <c r="X933" s="30"/>
      <c r="Y933" s="96">
        <f>'Data base'!AO74</f>
        <v>8.7976539589442815E-4</v>
      </c>
      <c r="Z933" s="167" t="s">
        <v>448</v>
      </c>
      <c r="AA933" s="167" t="s">
        <v>449</v>
      </c>
      <c r="AB933" s="167" t="s">
        <v>450</v>
      </c>
      <c r="AC933" s="171" t="s">
        <v>493</v>
      </c>
      <c r="AD933" s="30"/>
      <c r="AE933" s="96">
        <f>'Data base'!AX74</f>
        <v>1.5E-3</v>
      </c>
      <c r="AF933" s="167" t="s">
        <v>448</v>
      </c>
      <c r="AG933" s="167" t="s">
        <v>449</v>
      </c>
      <c r="AH933" s="167" t="s">
        <v>450</v>
      </c>
      <c r="AI933" s="171" t="s">
        <v>493</v>
      </c>
      <c r="AJ933" s="30"/>
      <c r="AK933" s="96">
        <f>'Data base'!BH74</f>
        <v>1.3793103448275862E-2</v>
      </c>
      <c r="AL933" s="167" t="s">
        <v>448</v>
      </c>
      <c r="AM933" s="167" t="s">
        <v>449</v>
      </c>
      <c r="AN933" s="171" t="s">
        <v>1050</v>
      </c>
      <c r="AO933" s="167" t="s">
        <v>493</v>
      </c>
    </row>
    <row r="934" spans="1:45" x14ac:dyDescent="0.3">
      <c r="D934" s="30" t="s">
        <v>437</v>
      </c>
      <c r="E934" s="30"/>
      <c r="F934" s="140" t="str">
        <f>'Data base'!E74</f>
        <v>&lt;3.3</v>
      </c>
      <c r="G934" s="127" t="str">
        <f>$F934</f>
        <v>&lt;3.3</v>
      </c>
      <c r="H934" s="127" t="s">
        <v>451</v>
      </c>
      <c r="I934" s="127" t="s">
        <v>452</v>
      </c>
      <c r="J934" s="135" t="s">
        <v>453</v>
      </c>
      <c r="K934" s="138" t="s">
        <v>370</v>
      </c>
      <c r="L934" s="30"/>
      <c r="M934" s="172" t="str">
        <f>$F934</f>
        <v>&lt;3.3</v>
      </c>
      <c r="N934" s="127" t="s">
        <v>451</v>
      </c>
      <c r="O934" s="127" t="s">
        <v>452</v>
      </c>
      <c r="P934" s="135" t="s">
        <v>453</v>
      </c>
      <c r="Q934" s="171" t="s">
        <v>370</v>
      </c>
      <c r="R934" s="30"/>
      <c r="S934" s="127" t="str">
        <f>$F934</f>
        <v>&lt;3.3</v>
      </c>
      <c r="T934" s="127" t="s">
        <v>451</v>
      </c>
      <c r="U934" s="127" t="s">
        <v>452</v>
      </c>
      <c r="V934" s="135" t="s">
        <v>453</v>
      </c>
      <c r="W934" s="138" t="s">
        <v>370</v>
      </c>
      <c r="X934" s="30"/>
      <c r="Y934" s="208" t="str">
        <f>$F934</f>
        <v>&lt;3.3</v>
      </c>
      <c r="Z934" s="167" t="s">
        <v>451</v>
      </c>
      <c r="AA934" s="167" t="s">
        <v>452</v>
      </c>
      <c r="AB934" s="170" t="s">
        <v>453</v>
      </c>
      <c r="AC934" s="171" t="s">
        <v>370</v>
      </c>
      <c r="AD934" s="30"/>
      <c r="AE934" s="208" t="str">
        <f>$F934</f>
        <v>&lt;3.3</v>
      </c>
      <c r="AF934" s="167" t="s">
        <v>451</v>
      </c>
      <c r="AG934" s="167" t="s">
        <v>452</v>
      </c>
      <c r="AH934" s="170" t="s">
        <v>453</v>
      </c>
      <c r="AI934" s="171" t="s">
        <v>370</v>
      </c>
      <c r="AJ934" s="30"/>
      <c r="AK934" s="208" t="str">
        <f>$F934</f>
        <v>&lt;3.3</v>
      </c>
      <c r="AL934" s="167" t="s">
        <v>451</v>
      </c>
      <c r="AM934" s="167" t="s">
        <v>452</v>
      </c>
      <c r="AN934" s="170" t="s">
        <v>453</v>
      </c>
      <c r="AO934" s="171" t="s">
        <v>370</v>
      </c>
    </row>
    <row r="935" spans="1:45" x14ac:dyDescent="0.3">
      <c r="D935" s="30" t="s">
        <v>561</v>
      </c>
      <c r="E935" s="30"/>
      <c r="F935" s="139"/>
      <c r="G935" s="299">
        <f>'Data base'!L74</f>
        <v>1500</v>
      </c>
      <c r="H935" s="299"/>
      <c r="I935" s="299"/>
      <c r="J935" s="365"/>
      <c r="K935" s="299"/>
      <c r="L935" s="300"/>
      <c r="M935" s="299">
        <f>'Data base'!U74</f>
        <v>40000</v>
      </c>
      <c r="N935" s="299"/>
      <c r="O935" s="299"/>
      <c r="P935" s="365"/>
      <c r="Q935" s="299"/>
      <c r="R935" s="300"/>
      <c r="S935" s="299">
        <f>'Data base'!AD74</f>
        <v>36000</v>
      </c>
      <c r="T935" s="299"/>
      <c r="U935" s="299"/>
      <c r="V935" s="365"/>
      <c r="W935" s="299"/>
      <c r="X935" s="300"/>
      <c r="Y935" s="299">
        <f>'Data base'!AM74</f>
        <v>68200</v>
      </c>
      <c r="Z935" s="300"/>
      <c r="AA935" s="300"/>
      <c r="AB935" s="300"/>
      <c r="AC935" s="300"/>
      <c r="AD935" s="300"/>
      <c r="AE935" s="299">
        <f>'Data base'!AV74</f>
        <v>40000</v>
      </c>
      <c r="AF935" s="300"/>
      <c r="AG935" s="300"/>
      <c r="AH935" s="300"/>
      <c r="AI935" s="300"/>
      <c r="AJ935" s="300"/>
      <c r="AK935" s="299">
        <f>'Data base'!BF74</f>
        <v>29000</v>
      </c>
      <c r="AL935" s="300"/>
      <c r="AM935" s="300"/>
      <c r="AN935" s="300"/>
      <c r="AO935" s="300"/>
      <c r="AP935" s="300"/>
      <c r="AQ935" s="300"/>
      <c r="AR935" s="300"/>
      <c r="AS935" s="300"/>
    </row>
    <row r="936" spans="1:45" x14ac:dyDescent="0.3">
      <c r="D936" s="30" t="s">
        <v>1039</v>
      </c>
      <c r="E936" s="30"/>
      <c r="F936" s="139"/>
      <c r="G936" s="125" t="str">
        <f>Protection!E74</f>
        <v>none - except deliberate destruction of, or damage to, their nests and eggs or removal of their nests</v>
      </c>
      <c r="H936" s="30"/>
      <c r="I936" s="30"/>
      <c r="J936" s="30"/>
      <c r="K936" s="30"/>
      <c r="L936" s="30"/>
      <c r="M936" s="172">
        <f>Protection!F74</f>
        <v>0</v>
      </c>
      <c r="N936" s="30"/>
      <c r="O936" s="30"/>
      <c r="P936" s="30"/>
      <c r="Q936" s="30"/>
      <c r="R936" s="30"/>
      <c r="S936" s="225">
        <f>Protection!G74</f>
        <v>0</v>
      </c>
      <c r="T936" s="30"/>
      <c r="U936" s="30"/>
      <c r="V936" s="30"/>
      <c r="W936" s="30"/>
      <c r="X936" s="30"/>
      <c r="Y936" s="208">
        <f>Protection!H74</f>
        <v>0</v>
      </c>
      <c r="Z936" s="30"/>
      <c r="AA936" s="30"/>
      <c r="AB936" s="30"/>
      <c r="AC936" s="30"/>
      <c r="AD936" s="30"/>
      <c r="AE936" s="208">
        <f>Protection!I74</f>
        <v>0</v>
      </c>
      <c r="AF936" s="30"/>
      <c r="AG936" s="30"/>
      <c r="AH936" s="30"/>
      <c r="AI936" s="30"/>
      <c r="AJ936" s="30"/>
      <c r="AK936" s="208">
        <f>Protection!J74</f>
        <v>0</v>
      </c>
      <c r="AL936" s="30"/>
      <c r="AM936" s="30"/>
      <c r="AN936" s="30"/>
      <c r="AO936" s="30"/>
    </row>
    <row r="937" spans="1:45" x14ac:dyDescent="0.3">
      <c r="D937" s="30" t="s">
        <v>1038</v>
      </c>
      <c r="E937" s="30"/>
      <c r="F937" s="139"/>
      <c r="G937" s="125" t="str">
        <f>Protection!K74</f>
        <v>none</v>
      </c>
      <c r="H937" s="30"/>
      <c r="I937" s="30"/>
      <c r="J937" s="30"/>
      <c r="K937" s="30"/>
      <c r="L937" s="30"/>
      <c r="M937" s="172">
        <f>Protection!L74</f>
        <v>0</v>
      </c>
      <c r="N937" s="30"/>
      <c r="O937" s="30"/>
      <c r="P937" s="30"/>
      <c r="Q937" s="30"/>
      <c r="R937" s="30"/>
      <c r="S937" s="30" t="str">
        <f>Protection!M74</f>
        <v>none</v>
      </c>
      <c r="T937" s="30"/>
      <c r="U937" s="30"/>
      <c r="V937" s="30"/>
      <c r="W937" s="30"/>
      <c r="X937" s="30"/>
      <c r="Y937" s="208">
        <f>Protection!N74</f>
        <v>0</v>
      </c>
      <c r="Z937" s="30"/>
      <c r="AA937" s="30"/>
      <c r="AB937" s="30"/>
      <c r="AC937" s="30"/>
      <c r="AD937" s="30"/>
      <c r="AE937" s="208">
        <f>Protection!O74</f>
        <v>0</v>
      </c>
      <c r="AF937" s="30"/>
      <c r="AG937" s="30"/>
      <c r="AH937" s="30"/>
      <c r="AI937" s="30"/>
      <c r="AJ937" s="30"/>
      <c r="AK937" s="225" t="str">
        <f>Protection!P74</f>
        <v>-</v>
      </c>
      <c r="AL937" s="30"/>
      <c r="AM937" s="30"/>
      <c r="AN937" s="30"/>
      <c r="AO937" s="30"/>
    </row>
    <row r="939" spans="1:45" x14ac:dyDescent="0.3">
      <c r="A939" s="194">
        <v>75</v>
      </c>
      <c r="B939" s="39" t="str">
        <f>'Data base'!C75</f>
        <v>Perisoreus infaustus</v>
      </c>
      <c r="C939" s="29" t="str">
        <f>'Data base'!D75</f>
        <v>Siberian Jay</v>
      </c>
      <c r="D939" s="65" t="s">
        <v>438</v>
      </c>
      <c r="E939" s="65"/>
      <c r="F939" s="131"/>
      <c r="G939" s="138" t="s">
        <v>456</v>
      </c>
      <c r="H939" s="131" t="s">
        <v>439</v>
      </c>
      <c r="I939" s="131" t="s">
        <v>381</v>
      </c>
      <c r="J939" s="131" t="s">
        <v>861</v>
      </c>
      <c r="K939" s="131" t="s">
        <v>860</v>
      </c>
      <c r="L939" s="30"/>
      <c r="M939" s="171" t="s">
        <v>456</v>
      </c>
      <c r="N939" s="131" t="s">
        <v>439</v>
      </c>
      <c r="O939" s="131" t="s">
        <v>381</v>
      </c>
      <c r="P939" s="131" t="s">
        <v>861</v>
      </c>
      <c r="Q939" s="131" t="s">
        <v>860</v>
      </c>
      <c r="R939" s="30"/>
      <c r="S939" s="30"/>
      <c r="T939" s="131" t="s">
        <v>439</v>
      </c>
      <c r="U939" s="131" t="s">
        <v>381</v>
      </c>
      <c r="V939" s="131" t="s">
        <v>861</v>
      </c>
      <c r="W939" s="131" t="s">
        <v>860</v>
      </c>
      <c r="X939" s="30"/>
      <c r="Y939" s="137" t="s">
        <v>456</v>
      </c>
      <c r="Z939" s="131" t="s">
        <v>439</v>
      </c>
      <c r="AA939" s="131" t="s">
        <v>381</v>
      </c>
      <c r="AB939" s="131" t="s">
        <v>861</v>
      </c>
      <c r="AC939" s="131" t="s">
        <v>860</v>
      </c>
      <c r="AD939" s="30"/>
      <c r="AE939" s="137" t="s">
        <v>456</v>
      </c>
      <c r="AF939" s="131" t="s">
        <v>439</v>
      </c>
      <c r="AG939" s="131" t="s">
        <v>381</v>
      </c>
      <c r="AH939" s="131" t="s">
        <v>861</v>
      </c>
      <c r="AI939" s="131" t="s">
        <v>860</v>
      </c>
      <c r="AJ939" s="30"/>
      <c r="AK939" s="30"/>
      <c r="AL939" s="131" t="s">
        <v>439</v>
      </c>
      <c r="AM939" s="131" t="s">
        <v>381</v>
      </c>
      <c r="AN939" s="131" t="s">
        <v>861</v>
      </c>
      <c r="AO939" s="131" t="s">
        <v>860</v>
      </c>
    </row>
    <row r="940" spans="1:45" x14ac:dyDescent="0.3">
      <c r="D940" s="130" t="s">
        <v>432</v>
      </c>
      <c r="E940" s="130"/>
      <c r="F940" s="141">
        <f>'Data base'!G75</f>
        <v>0</v>
      </c>
      <c r="G940" s="127">
        <f>$F940</f>
        <v>0</v>
      </c>
      <c r="H940" s="132">
        <v>1</v>
      </c>
      <c r="I940" s="132">
        <v>2</v>
      </c>
      <c r="J940" s="132">
        <v>3</v>
      </c>
      <c r="K940" s="173" t="s">
        <v>440</v>
      </c>
      <c r="L940" s="30"/>
      <c r="M940" s="167">
        <f>$F940</f>
        <v>0</v>
      </c>
      <c r="N940" s="168">
        <v>1</v>
      </c>
      <c r="O940" s="168">
        <v>2</v>
      </c>
      <c r="P940" s="168">
        <v>3</v>
      </c>
      <c r="Q940" s="173" t="s">
        <v>440</v>
      </c>
      <c r="R940" s="30"/>
      <c r="S940" s="127">
        <f>$F940</f>
        <v>0</v>
      </c>
      <c r="T940" s="132">
        <v>1</v>
      </c>
      <c r="U940" s="132">
        <v>2</v>
      </c>
      <c r="V940" s="132">
        <v>3</v>
      </c>
      <c r="W940" s="142" t="s">
        <v>440</v>
      </c>
      <c r="X940" s="30"/>
      <c r="Y940" s="167">
        <f>$F940</f>
        <v>0</v>
      </c>
      <c r="Z940" s="168">
        <v>1</v>
      </c>
      <c r="AA940" s="168">
        <v>2</v>
      </c>
      <c r="AB940" s="168">
        <v>3</v>
      </c>
      <c r="AC940" s="173" t="s">
        <v>440</v>
      </c>
      <c r="AD940" s="30"/>
      <c r="AE940" s="167">
        <f>$F940</f>
        <v>0</v>
      </c>
      <c r="AF940" s="168">
        <v>1</v>
      </c>
      <c r="AG940" s="168">
        <v>2</v>
      </c>
      <c r="AH940" s="168">
        <v>3</v>
      </c>
      <c r="AI940" s="173" t="s">
        <v>440</v>
      </c>
      <c r="AJ940" s="30"/>
      <c r="AK940" s="167">
        <f>$F940</f>
        <v>0</v>
      </c>
      <c r="AL940" s="168">
        <v>1</v>
      </c>
      <c r="AM940" s="168">
        <v>2</v>
      </c>
      <c r="AN940" s="168">
        <v>3</v>
      </c>
      <c r="AO940" s="173" t="s">
        <v>440</v>
      </c>
    </row>
    <row r="941" spans="1:45" x14ac:dyDescent="0.3">
      <c r="D941" s="31" t="s">
        <v>435</v>
      </c>
      <c r="E941" s="30"/>
      <c r="F941" s="140">
        <f>'Data base'!J75</f>
        <v>0</v>
      </c>
      <c r="G941" s="127">
        <f>$F941</f>
        <v>0</v>
      </c>
      <c r="H941" s="127" t="s">
        <v>389</v>
      </c>
      <c r="I941" s="127" t="s">
        <v>404</v>
      </c>
      <c r="J941" s="127" t="s">
        <v>446</v>
      </c>
      <c r="K941" s="171" t="s">
        <v>447</v>
      </c>
      <c r="L941" s="30"/>
      <c r="M941" s="167">
        <f>$F941</f>
        <v>0</v>
      </c>
      <c r="N941" s="167" t="s">
        <v>389</v>
      </c>
      <c r="O941" s="167" t="s">
        <v>404</v>
      </c>
      <c r="P941" s="167" t="s">
        <v>446</v>
      </c>
      <c r="Q941" s="171" t="s">
        <v>447</v>
      </c>
      <c r="R941" s="30"/>
      <c r="S941" s="127">
        <f>$F941</f>
        <v>0</v>
      </c>
      <c r="T941" s="127" t="s">
        <v>389</v>
      </c>
      <c r="U941" s="127" t="s">
        <v>404</v>
      </c>
      <c r="V941" s="127" t="s">
        <v>446</v>
      </c>
      <c r="W941" s="138" t="s">
        <v>447</v>
      </c>
      <c r="X941" s="30"/>
      <c r="Y941" s="167">
        <f>$F941</f>
        <v>0</v>
      </c>
      <c r="Z941" s="167" t="s">
        <v>389</v>
      </c>
      <c r="AA941" s="167" t="s">
        <v>404</v>
      </c>
      <c r="AB941" s="167" t="s">
        <v>446</v>
      </c>
      <c r="AC941" s="171" t="s">
        <v>447</v>
      </c>
      <c r="AD941" s="30"/>
      <c r="AE941" s="167">
        <f>$F941</f>
        <v>0</v>
      </c>
      <c r="AF941" s="167" t="s">
        <v>389</v>
      </c>
      <c r="AG941" s="167" t="s">
        <v>404</v>
      </c>
      <c r="AH941" s="167" t="s">
        <v>446</v>
      </c>
      <c r="AI941" s="171" t="s">
        <v>447</v>
      </c>
      <c r="AJ941" s="30"/>
      <c r="AK941" s="167">
        <f>$F941</f>
        <v>0</v>
      </c>
      <c r="AL941" s="167" t="s">
        <v>389</v>
      </c>
      <c r="AM941" s="167" t="s">
        <v>404</v>
      </c>
      <c r="AN941" s="167" t="s">
        <v>446</v>
      </c>
      <c r="AO941" s="171" t="s">
        <v>447</v>
      </c>
    </row>
    <row r="942" spans="1:45" s="194" customFormat="1" x14ac:dyDescent="0.3">
      <c r="B942" s="3"/>
      <c r="D942" s="31" t="s">
        <v>601</v>
      </c>
      <c r="F942" s="139"/>
      <c r="G942" s="97">
        <f>'Data base'!S75</f>
        <v>0</v>
      </c>
      <c r="H942" s="208" t="s">
        <v>640</v>
      </c>
      <c r="I942" s="208" t="s">
        <v>1058</v>
      </c>
      <c r="J942" s="208" t="s">
        <v>1057</v>
      </c>
      <c r="K942" s="208" t="s">
        <v>1054</v>
      </c>
      <c r="M942" s="98">
        <f>'Data base'!AB75</f>
        <v>0</v>
      </c>
      <c r="N942" s="208" t="s">
        <v>640</v>
      </c>
      <c r="O942" s="208" t="s">
        <v>1058</v>
      </c>
      <c r="P942" s="208" t="s">
        <v>1057</v>
      </c>
      <c r="Q942" s="208" t="s">
        <v>1054</v>
      </c>
      <c r="S942" s="97">
        <f>'Data base'!AK75</f>
        <v>6.8493879489568092</v>
      </c>
      <c r="T942" s="171" t="s">
        <v>1046</v>
      </c>
      <c r="U942" s="208" t="s">
        <v>1058</v>
      </c>
      <c r="V942" s="208" t="s">
        <v>1057</v>
      </c>
      <c r="W942" s="208" t="s">
        <v>1054</v>
      </c>
      <c r="Y942" s="97">
        <f>'Data base'!AT75</f>
        <v>0</v>
      </c>
      <c r="Z942" s="208" t="s">
        <v>640</v>
      </c>
      <c r="AA942" s="208" t="s">
        <v>1058</v>
      </c>
      <c r="AB942" s="208" t="s">
        <v>1057</v>
      </c>
      <c r="AC942" s="208" t="s">
        <v>1054</v>
      </c>
      <c r="AE942" s="97">
        <f>'Data base'!BC75</f>
        <v>0</v>
      </c>
      <c r="AF942" s="208" t="s">
        <v>640</v>
      </c>
      <c r="AG942" s="208" t="s">
        <v>1058</v>
      </c>
      <c r="AH942" s="208" t="s">
        <v>1057</v>
      </c>
      <c r="AI942" s="208" t="s">
        <v>1054</v>
      </c>
      <c r="AK942" s="97">
        <f>'Data base'!BM75</f>
        <v>4.6723275008605478</v>
      </c>
      <c r="AL942" s="171" t="s">
        <v>1046</v>
      </c>
      <c r="AM942" s="208" t="s">
        <v>1058</v>
      </c>
      <c r="AN942" s="208" t="s">
        <v>1057</v>
      </c>
      <c r="AO942" s="208" t="s">
        <v>1054</v>
      </c>
    </row>
    <row r="943" spans="1:45" x14ac:dyDescent="0.3">
      <c r="D943" s="31" t="s">
        <v>433</v>
      </c>
      <c r="E943" s="133" t="s">
        <v>441</v>
      </c>
      <c r="F943" s="139"/>
      <c r="H943" s="127" t="s">
        <v>442</v>
      </c>
      <c r="I943" s="127" t="s">
        <v>443</v>
      </c>
      <c r="J943" s="127" t="s">
        <v>444</v>
      </c>
      <c r="K943" s="127" t="s">
        <v>445</v>
      </c>
      <c r="L943" s="30"/>
      <c r="M943" s="172" t="str">
        <f>'Data base'!T75</f>
        <v>(NA)</v>
      </c>
      <c r="N943" s="167" t="s">
        <v>442</v>
      </c>
      <c r="O943" s="167" t="s">
        <v>443</v>
      </c>
      <c r="P943" s="167" t="s">
        <v>444</v>
      </c>
      <c r="Q943" s="167" t="s">
        <v>445</v>
      </c>
      <c r="R943" s="30"/>
      <c r="S943" s="127" t="str">
        <f>'Data base'!AC75</f>
        <v>NT</v>
      </c>
      <c r="T943" s="127" t="s">
        <v>442</v>
      </c>
      <c r="U943" s="127" t="s">
        <v>443</v>
      </c>
      <c r="V943" s="138" t="s">
        <v>444</v>
      </c>
      <c r="W943" s="127" t="s">
        <v>445</v>
      </c>
      <c r="X943" s="30"/>
      <c r="Y943" s="97">
        <f>'Data base'!AL75</f>
        <v>0</v>
      </c>
      <c r="Z943" s="167" t="s">
        <v>442</v>
      </c>
      <c r="AA943" s="167" t="s">
        <v>443</v>
      </c>
      <c r="AB943" s="167" t="s">
        <v>444</v>
      </c>
      <c r="AC943" s="167" t="s">
        <v>445</v>
      </c>
      <c r="AD943" s="30"/>
      <c r="AE943" s="208" t="str">
        <f>'Data base'!AU75</f>
        <v>-</v>
      </c>
      <c r="AF943" s="167" t="s">
        <v>442</v>
      </c>
      <c r="AG943" s="167" t="s">
        <v>443</v>
      </c>
      <c r="AH943" s="167" t="s">
        <v>444</v>
      </c>
      <c r="AI943" s="167" t="s">
        <v>445</v>
      </c>
      <c r="AJ943" s="30"/>
      <c r="AK943" s="208" t="str">
        <f>'Data base'!BD75</f>
        <v>-</v>
      </c>
      <c r="AL943" s="167" t="s">
        <v>442</v>
      </c>
      <c r="AM943" s="167" t="s">
        <v>443</v>
      </c>
      <c r="AN943" s="167" t="s">
        <v>444</v>
      </c>
      <c r="AO943" s="171" t="s">
        <v>445</v>
      </c>
    </row>
    <row r="944" spans="1:45" x14ac:dyDescent="0.3">
      <c r="D944" s="264" t="s">
        <v>434</v>
      </c>
      <c r="E944" s="30" t="s">
        <v>384</v>
      </c>
      <c r="F944" s="139"/>
      <c r="H944" s="127" t="s">
        <v>389</v>
      </c>
      <c r="I944" s="127" t="s">
        <v>404</v>
      </c>
      <c r="J944" s="127" t="s">
        <v>287</v>
      </c>
      <c r="K944" s="127" t="s">
        <v>318</v>
      </c>
      <c r="L944" s="30"/>
      <c r="M944" s="218" t="str">
        <f>'Data base'!Y75</f>
        <v>-</v>
      </c>
      <c r="N944" s="167" t="s">
        <v>389</v>
      </c>
      <c r="O944" s="167" t="s">
        <v>404</v>
      </c>
      <c r="P944" s="167" t="s">
        <v>287</v>
      </c>
      <c r="Q944" s="167" t="s">
        <v>318</v>
      </c>
      <c r="R944" s="30"/>
      <c r="S944" s="127">
        <f>'Data base'!AH75</f>
        <v>0</v>
      </c>
      <c r="T944" s="127" t="s">
        <v>389</v>
      </c>
      <c r="U944" s="127" t="s">
        <v>404</v>
      </c>
      <c r="V944" s="171" t="s">
        <v>287</v>
      </c>
      <c r="W944" s="127" t="s">
        <v>318</v>
      </c>
      <c r="X944" s="30"/>
      <c r="Y944" s="99" t="str">
        <f>'Data base'!AQ75</f>
        <v>-</v>
      </c>
      <c r="Z944" s="167" t="s">
        <v>389</v>
      </c>
      <c r="AA944" s="167" t="s">
        <v>404</v>
      </c>
      <c r="AB944" s="167" t="s">
        <v>287</v>
      </c>
      <c r="AC944" s="167" t="s">
        <v>318</v>
      </c>
      <c r="AD944" s="30"/>
      <c r="AE944" s="208" t="str">
        <f>'Data base'!AZ75</f>
        <v>-</v>
      </c>
      <c r="AF944" s="167" t="s">
        <v>389</v>
      </c>
      <c r="AG944" s="167" t="s">
        <v>404</v>
      </c>
      <c r="AH944" s="167" t="s">
        <v>287</v>
      </c>
      <c r="AI944" s="167" t="s">
        <v>318</v>
      </c>
      <c r="AJ944" s="30"/>
      <c r="AK944" s="99" t="str">
        <f>'Data base'!BJ75</f>
        <v xml:space="preserve"> - (10 - 40)</v>
      </c>
      <c r="AL944" s="167" t="s">
        <v>389</v>
      </c>
      <c r="AM944" s="171" t="s">
        <v>404</v>
      </c>
      <c r="AN944" s="167" t="s">
        <v>287</v>
      </c>
      <c r="AO944" s="167" t="s">
        <v>318</v>
      </c>
    </row>
    <row r="945" spans="1:47" x14ac:dyDescent="0.3">
      <c r="D945" s="264"/>
      <c r="E945" s="30" t="s">
        <v>383</v>
      </c>
      <c r="F945" s="139"/>
      <c r="H945" s="134"/>
      <c r="I945" s="127" t="s">
        <v>389</v>
      </c>
      <c r="J945" s="127" t="s">
        <v>287</v>
      </c>
      <c r="K945" s="127" t="s">
        <v>318</v>
      </c>
      <c r="L945" s="30"/>
      <c r="M945" s="218" t="str">
        <f>'Data base'!X75</f>
        <v>-</v>
      </c>
      <c r="N945" s="169"/>
      <c r="O945" s="167" t="s">
        <v>389</v>
      </c>
      <c r="P945" s="167" t="s">
        <v>287</v>
      </c>
      <c r="Q945" s="167" t="s">
        <v>318</v>
      </c>
      <c r="R945" s="30"/>
      <c r="S945" s="127">
        <f>'Data base'!AG75</f>
        <v>0</v>
      </c>
      <c r="T945" s="134"/>
      <c r="U945" s="127" t="s">
        <v>389</v>
      </c>
      <c r="V945" s="171" t="s">
        <v>287</v>
      </c>
      <c r="W945" s="127" t="s">
        <v>318</v>
      </c>
      <c r="X945" s="30"/>
      <c r="Y945" s="99" t="str">
        <f>'Data base'!AP75</f>
        <v>-</v>
      </c>
      <c r="Z945" s="169"/>
      <c r="AA945" s="167" t="s">
        <v>389</v>
      </c>
      <c r="AB945" s="167" t="s">
        <v>287</v>
      </c>
      <c r="AC945" s="167" t="s">
        <v>318</v>
      </c>
      <c r="AD945" s="30"/>
      <c r="AE945" s="208" t="str">
        <f>'Data base'!AY75</f>
        <v>-</v>
      </c>
      <c r="AF945" s="169"/>
      <c r="AG945" s="167" t="s">
        <v>389</v>
      </c>
      <c r="AH945" s="167" t="s">
        <v>287</v>
      </c>
      <c r="AI945" s="167" t="s">
        <v>318</v>
      </c>
      <c r="AJ945" s="30"/>
      <c r="AK945" s="99">
        <f>'Data base'!BI75</f>
        <v>0</v>
      </c>
      <c r="AL945" s="169"/>
      <c r="AM945" s="167" t="s">
        <v>389</v>
      </c>
      <c r="AN945" s="171" t="s">
        <v>287</v>
      </c>
      <c r="AO945" s="167" t="s">
        <v>318</v>
      </c>
    </row>
    <row r="946" spans="1:47" x14ac:dyDescent="0.3">
      <c r="D946" s="30" t="s">
        <v>436</v>
      </c>
      <c r="E946" s="30"/>
      <c r="F946" s="139"/>
      <c r="H946" s="127" t="s">
        <v>448</v>
      </c>
      <c r="I946" s="127" t="s">
        <v>449</v>
      </c>
      <c r="J946" s="127" t="s">
        <v>450</v>
      </c>
      <c r="K946" s="127" t="s">
        <v>493</v>
      </c>
      <c r="L946" s="30"/>
      <c r="M946" s="216" t="e">
        <f>'Data base'!W75</f>
        <v>#DIV/0!</v>
      </c>
      <c r="N946" s="167" t="s">
        <v>448</v>
      </c>
      <c r="O946" s="167" t="s">
        <v>449</v>
      </c>
      <c r="P946" s="167" t="s">
        <v>450</v>
      </c>
      <c r="Q946" s="167" t="s">
        <v>493</v>
      </c>
      <c r="R946" s="30"/>
      <c r="S946" s="127">
        <f>'Data base'!AF75</f>
        <v>7.4999999999999997E-3</v>
      </c>
      <c r="T946" s="127" t="s">
        <v>448</v>
      </c>
      <c r="U946" s="127" t="s">
        <v>449</v>
      </c>
      <c r="V946" s="127" t="s">
        <v>450</v>
      </c>
      <c r="W946" s="171" t="s">
        <v>493</v>
      </c>
      <c r="X946" s="30"/>
      <c r="Y946" s="96" t="e">
        <f>'Data base'!AO75</f>
        <v>#DIV/0!</v>
      </c>
      <c r="Z946" s="167" t="s">
        <v>448</v>
      </c>
      <c r="AA946" s="167" t="s">
        <v>449</v>
      </c>
      <c r="AB946" s="167" t="s">
        <v>450</v>
      </c>
      <c r="AC946" s="167" t="s">
        <v>493</v>
      </c>
      <c r="AD946" s="30"/>
      <c r="AE946" s="96" t="e">
        <f>'Data base'!AX75</f>
        <v>#DIV/0!</v>
      </c>
      <c r="AF946" s="167" t="s">
        <v>448</v>
      </c>
      <c r="AG946" s="167" t="s">
        <v>449</v>
      </c>
      <c r="AH946" s="167" t="s">
        <v>450</v>
      </c>
      <c r="AI946" s="167" t="s">
        <v>493</v>
      </c>
      <c r="AJ946" s="30"/>
      <c r="AK946" s="96">
        <f>'Data base'!BH75</f>
        <v>1.0810810810810811E-2</v>
      </c>
      <c r="AL946" s="167" t="s">
        <v>448</v>
      </c>
      <c r="AM946" s="167" t="s">
        <v>449</v>
      </c>
      <c r="AN946" s="171" t="s">
        <v>1050</v>
      </c>
      <c r="AO946" s="167" t="s">
        <v>493</v>
      </c>
    </row>
    <row r="947" spans="1:47" x14ac:dyDescent="0.3">
      <c r="D947" s="30" t="s">
        <v>437</v>
      </c>
      <c r="E947" s="30"/>
      <c r="F947" s="140">
        <f>'Data base'!E75</f>
        <v>4</v>
      </c>
      <c r="G947" s="127">
        <f>$F947</f>
        <v>4</v>
      </c>
      <c r="H947" s="127" t="s">
        <v>451</v>
      </c>
      <c r="I947" s="127" t="s">
        <v>452</v>
      </c>
      <c r="J947" s="171" t="s">
        <v>1051</v>
      </c>
      <c r="K947" s="30" t="s">
        <v>370</v>
      </c>
      <c r="L947" s="30"/>
      <c r="M947" s="172">
        <f>$F947</f>
        <v>4</v>
      </c>
      <c r="N947" s="167" t="s">
        <v>451</v>
      </c>
      <c r="O947" s="167" t="s">
        <v>452</v>
      </c>
      <c r="P947" s="171" t="s">
        <v>1051</v>
      </c>
      <c r="Q947" s="30" t="s">
        <v>370</v>
      </c>
      <c r="R947" s="30"/>
      <c r="S947" s="127">
        <f>$F947</f>
        <v>4</v>
      </c>
      <c r="T947" s="127" t="s">
        <v>451</v>
      </c>
      <c r="U947" s="127" t="s">
        <v>452</v>
      </c>
      <c r="V947" s="171" t="s">
        <v>1051</v>
      </c>
      <c r="W947" s="127" t="s">
        <v>370</v>
      </c>
      <c r="X947" s="30"/>
      <c r="Y947" s="208">
        <f>$F947</f>
        <v>4</v>
      </c>
      <c r="Z947" s="167" t="s">
        <v>451</v>
      </c>
      <c r="AA947" s="167" t="s">
        <v>452</v>
      </c>
      <c r="AB947" s="171" t="s">
        <v>1051</v>
      </c>
      <c r="AC947" s="30" t="s">
        <v>370</v>
      </c>
      <c r="AD947" s="30"/>
      <c r="AE947" s="208">
        <f>$F947</f>
        <v>4</v>
      </c>
      <c r="AF947" s="167" t="s">
        <v>451</v>
      </c>
      <c r="AG947" s="167" t="s">
        <v>452</v>
      </c>
      <c r="AH947" s="171" t="s">
        <v>1051</v>
      </c>
      <c r="AI947" s="30" t="s">
        <v>370</v>
      </c>
      <c r="AJ947" s="30"/>
      <c r="AK947" s="208">
        <f>$F947</f>
        <v>4</v>
      </c>
      <c r="AL947" s="167" t="s">
        <v>451</v>
      </c>
      <c r="AM947" s="167" t="s">
        <v>452</v>
      </c>
      <c r="AN947" s="171" t="s">
        <v>1051</v>
      </c>
      <c r="AO947" s="30" t="s">
        <v>370</v>
      </c>
    </row>
    <row r="948" spans="1:47" x14ac:dyDescent="0.3">
      <c r="D948" s="30" t="s">
        <v>561</v>
      </c>
      <c r="E948" s="30"/>
      <c r="F948" s="139"/>
      <c r="H948" s="127"/>
      <c r="I948" s="127"/>
      <c r="J948" s="135"/>
      <c r="K948" s="127"/>
      <c r="L948" s="30"/>
      <c r="M948" s="299">
        <f>'Data base'!U75</f>
        <v>0</v>
      </c>
      <c r="N948" s="299"/>
      <c r="O948" s="299"/>
      <c r="P948" s="365"/>
      <c r="Q948" s="299"/>
      <c r="R948" s="300"/>
      <c r="S948" s="299">
        <f>'Data base'!AD75</f>
        <v>40000</v>
      </c>
      <c r="T948" s="299"/>
      <c r="U948" s="299"/>
      <c r="V948" s="365"/>
      <c r="W948" s="299"/>
      <c r="X948" s="300"/>
      <c r="Y948" s="299">
        <f>'Data base'!AM75</f>
        <v>0</v>
      </c>
      <c r="Z948" s="300"/>
      <c r="AA948" s="300"/>
      <c r="AB948" s="300"/>
      <c r="AC948" s="300"/>
      <c r="AD948" s="300"/>
      <c r="AE948" s="299">
        <f>'Data base'!AV75</f>
        <v>0</v>
      </c>
      <c r="AF948" s="300"/>
      <c r="AG948" s="300"/>
      <c r="AH948" s="300"/>
      <c r="AI948" s="300"/>
      <c r="AJ948" s="300"/>
      <c r="AK948" s="299">
        <f>'Data base'!BF75</f>
        <v>37000</v>
      </c>
      <c r="AL948" s="300"/>
      <c r="AM948" s="300"/>
      <c r="AN948" s="300"/>
      <c r="AO948" s="300"/>
      <c r="AP948" s="300"/>
      <c r="AQ948" s="300"/>
      <c r="AR948" s="300"/>
      <c r="AS948" s="300"/>
      <c r="AT948" s="300"/>
      <c r="AU948" s="300"/>
    </row>
    <row r="949" spans="1:47" x14ac:dyDescent="0.3">
      <c r="D949" s="30" t="s">
        <v>1039</v>
      </c>
      <c r="E949" s="30"/>
      <c r="F949" s="139"/>
      <c r="H949" s="30"/>
      <c r="I949" s="30"/>
      <c r="J949" s="30"/>
      <c r="K949" s="30"/>
      <c r="L949" s="30"/>
      <c r="M949" s="172">
        <f>Protection!F75</f>
        <v>0</v>
      </c>
      <c r="N949" s="30"/>
      <c r="O949" s="30"/>
      <c r="P949" s="30"/>
      <c r="Q949" s="30"/>
      <c r="R949" s="30"/>
      <c r="S949" s="225">
        <f>Protection!G75</f>
        <v>0</v>
      </c>
      <c r="T949" s="30"/>
      <c r="U949" s="30"/>
      <c r="V949" s="30"/>
      <c r="W949" s="30"/>
      <c r="X949" s="30"/>
      <c r="Y949" s="208">
        <f>Protection!H75</f>
        <v>0</v>
      </c>
      <c r="Z949" s="30"/>
      <c r="AA949" s="30"/>
      <c r="AB949" s="30"/>
      <c r="AC949" s="30"/>
      <c r="AD949" s="30"/>
      <c r="AE949" s="208">
        <f>Protection!I75</f>
        <v>0</v>
      </c>
      <c r="AF949" s="30"/>
      <c r="AG949" s="30"/>
      <c r="AH949" s="30"/>
      <c r="AI949" s="30"/>
      <c r="AJ949" s="30"/>
      <c r="AK949" s="208">
        <f>Protection!J75</f>
        <v>0</v>
      </c>
      <c r="AL949" s="30"/>
      <c r="AM949" s="30"/>
      <c r="AN949" s="30"/>
      <c r="AO949" s="30"/>
    </row>
    <row r="950" spans="1:47" x14ac:dyDescent="0.3">
      <c r="D950" s="30" t="s">
        <v>1038</v>
      </c>
      <c r="E950" s="30"/>
      <c r="F950" s="139"/>
      <c r="H950" s="30"/>
      <c r="I950" s="30"/>
      <c r="J950" s="30"/>
      <c r="K950" s="30"/>
      <c r="L950" s="30"/>
      <c r="M950" s="172">
        <f>Protection!L75</f>
        <v>0</v>
      </c>
      <c r="N950" s="30"/>
      <c r="O950" s="30"/>
      <c r="P950" s="30"/>
      <c r="Q950" s="30"/>
      <c r="R950" s="30"/>
      <c r="S950" s="30" t="str">
        <f>Protection!M75</f>
        <v>none</v>
      </c>
      <c r="T950" s="30"/>
      <c r="U950" s="30"/>
      <c r="V950" s="30"/>
      <c r="W950" s="30"/>
      <c r="X950" s="30"/>
      <c r="Y950" s="208">
        <f>Protection!N75</f>
        <v>0</v>
      </c>
      <c r="Z950" s="30"/>
      <c r="AA950" s="30"/>
      <c r="AB950" s="30"/>
      <c r="AC950" s="30"/>
      <c r="AD950" s="30"/>
      <c r="AE950" s="208">
        <f>Protection!O75</f>
        <v>0</v>
      </c>
      <c r="AF950" s="30"/>
      <c r="AG950" s="30"/>
      <c r="AH950" s="30"/>
      <c r="AI950" s="30"/>
      <c r="AJ950" s="30"/>
      <c r="AK950" s="225" t="str">
        <f>Protection!P75</f>
        <v>Territory</v>
      </c>
      <c r="AL950" s="30"/>
      <c r="AM950" s="30"/>
      <c r="AN950" s="30"/>
      <c r="AO950" s="30"/>
    </row>
    <row r="951" spans="1:47" x14ac:dyDescent="0.3">
      <c r="AE951" s="194"/>
    </row>
    <row r="952" spans="1:47" x14ac:dyDescent="0.3">
      <c r="A952" s="194">
        <v>76</v>
      </c>
      <c r="B952" s="39" t="str">
        <f>'Data base'!C76</f>
        <v>Nucifraga caryocatactes</v>
      </c>
      <c r="C952" s="29" t="str">
        <f>'Data base'!D76</f>
        <v>Eurasian Nutcrakcer</v>
      </c>
      <c r="D952" s="65" t="s">
        <v>438</v>
      </c>
      <c r="E952" s="65"/>
      <c r="F952" s="131"/>
      <c r="H952" s="131" t="s">
        <v>439</v>
      </c>
      <c r="I952" s="131" t="s">
        <v>381</v>
      </c>
      <c r="J952" s="131" t="s">
        <v>861</v>
      </c>
      <c r="K952" s="131" t="s">
        <v>860</v>
      </c>
      <c r="L952" s="30"/>
      <c r="N952" s="131" t="s">
        <v>439</v>
      </c>
      <c r="O952" s="131" t="s">
        <v>381</v>
      </c>
      <c r="P952" s="131" t="s">
        <v>861</v>
      </c>
      <c r="Q952" s="131" t="s">
        <v>860</v>
      </c>
      <c r="R952" s="30"/>
      <c r="S952" s="30"/>
      <c r="T952" s="131" t="s">
        <v>439</v>
      </c>
      <c r="U952" s="131" t="s">
        <v>381</v>
      </c>
      <c r="V952" s="131" t="s">
        <v>861</v>
      </c>
      <c r="W952" s="131" t="s">
        <v>860</v>
      </c>
      <c r="X952" s="30"/>
      <c r="Y952" s="30"/>
      <c r="Z952" s="131" t="s">
        <v>439</v>
      </c>
      <c r="AA952" s="131" t="s">
        <v>381</v>
      </c>
      <c r="AB952" s="131" t="s">
        <v>861</v>
      </c>
      <c r="AC952" s="131" t="s">
        <v>860</v>
      </c>
      <c r="AD952" s="30"/>
      <c r="AE952" s="30"/>
      <c r="AF952" s="131" t="s">
        <v>439</v>
      </c>
      <c r="AG952" s="131" t="s">
        <v>381</v>
      </c>
      <c r="AH952" s="131" t="s">
        <v>861</v>
      </c>
      <c r="AI952" s="131" t="s">
        <v>860</v>
      </c>
      <c r="AJ952" s="30"/>
      <c r="AK952" s="30"/>
      <c r="AL952" s="131" t="s">
        <v>439</v>
      </c>
      <c r="AM952" s="131" t="s">
        <v>381</v>
      </c>
      <c r="AN952" s="131" t="s">
        <v>861</v>
      </c>
      <c r="AO952" s="131" t="s">
        <v>860</v>
      </c>
    </row>
    <row r="953" spans="1:47" x14ac:dyDescent="0.3">
      <c r="D953" s="130" t="s">
        <v>432</v>
      </c>
      <c r="E953" s="130"/>
      <c r="F953" s="141">
        <f>'Data base'!G76</f>
        <v>0</v>
      </c>
      <c r="G953" s="127">
        <f>$F953</f>
        <v>0</v>
      </c>
      <c r="H953" s="132">
        <v>1</v>
      </c>
      <c r="I953" s="132">
        <v>2</v>
      </c>
      <c r="J953" s="132">
        <v>3</v>
      </c>
      <c r="K953" s="142" t="s">
        <v>440</v>
      </c>
      <c r="L953" s="30"/>
      <c r="M953" s="140">
        <f>$F953</f>
        <v>0</v>
      </c>
      <c r="N953" s="132">
        <v>1</v>
      </c>
      <c r="O953" s="132">
        <v>2</v>
      </c>
      <c r="P953" s="132">
        <v>3</v>
      </c>
      <c r="Q953" s="173" t="s">
        <v>440</v>
      </c>
      <c r="R953" s="30"/>
      <c r="S953" s="127">
        <f>$F953</f>
        <v>0</v>
      </c>
      <c r="T953" s="132">
        <v>1</v>
      </c>
      <c r="U953" s="132">
        <v>2</v>
      </c>
      <c r="V953" s="132">
        <v>3</v>
      </c>
      <c r="W953" s="142" t="s">
        <v>440</v>
      </c>
      <c r="X953" s="30"/>
      <c r="Y953" s="172">
        <f>$F953</f>
        <v>0</v>
      </c>
      <c r="Z953" s="168">
        <v>1</v>
      </c>
      <c r="AA953" s="168">
        <v>2</v>
      </c>
      <c r="AB953" s="168">
        <v>3</v>
      </c>
      <c r="AC953" s="173" t="s">
        <v>440</v>
      </c>
      <c r="AD953" s="30"/>
      <c r="AE953" s="172">
        <f>$F953</f>
        <v>0</v>
      </c>
      <c r="AF953" s="168">
        <v>1</v>
      </c>
      <c r="AG953" s="168">
        <v>2</v>
      </c>
      <c r="AH953" s="168">
        <v>3</v>
      </c>
      <c r="AI953" s="173" t="s">
        <v>440</v>
      </c>
      <c r="AJ953" s="30"/>
      <c r="AK953" s="172">
        <f>$F953</f>
        <v>0</v>
      </c>
      <c r="AL953" s="168">
        <v>1</v>
      </c>
      <c r="AM953" s="168">
        <v>2</v>
      </c>
      <c r="AN953" s="168">
        <v>3</v>
      </c>
      <c r="AO953" s="173" t="s">
        <v>440</v>
      </c>
    </row>
    <row r="954" spans="1:47" x14ac:dyDescent="0.3">
      <c r="D954" s="31" t="s">
        <v>435</v>
      </c>
      <c r="E954" s="30"/>
      <c r="F954" s="140">
        <f>'Data base'!J76</f>
        <v>0</v>
      </c>
      <c r="G954" s="127">
        <f>$F954</f>
        <v>0</v>
      </c>
      <c r="H954" s="127" t="s">
        <v>389</v>
      </c>
      <c r="I954" s="127" t="s">
        <v>404</v>
      </c>
      <c r="J954" s="127" t="s">
        <v>446</v>
      </c>
      <c r="K954" s="138" t="s">
        <v>447</v>
      </c>
      <c r="L954" s="30"/>
      <c r="M954" s="140">
        <f>$F954</f>
        <v>0</v>
      </c>
      <c r="N954" s="127" t="s">
        <v>389</v>
      </c>
      <c r="O954" s="127" t="s">
        <v>404</v>
      </c>
      <c r="P954" s="127" t="s">
        <v>446</v>
      </c>
      <c r="Q954" s="171" t="s">
        <v>447</v>
      </c>
      <c r="R954" s="30"/>
      <c r="S954" s="127">
        <f>$F954</f>
        <v>0</v>
      </c>
      <c r="T954" s="127" t="s">
        <v>389</v>
      </c>
      <c r="U954" s="127" t="s">
        <v>404</v>
      </c>
      <c r="V954" s="127" t="s">
        <v>446</v>
      </c>
      <c r="W954" s="138" t="s">
        <v>447</v>
      </c>
      <c r="X954" s="30"/>
      <c r="Y954" s="172">
        <f>$F954</f>
        <v>0</v>
      </c>
      <c r="Z954" s="167" t="s">
        <v>389</v>
      </c>
      <c r="AA954" s="167" t="s">
        <v>404</v>
      </c>
      <c r="AB954" s="167" t="s">
        <v>446</v>
      </c>
      <c r="AC954" s="171" t="s">
        <v>447</v>
      </c>
      <c r="AD954" s="30"/>
      <c r="AE954" s="172">
        <f>$F954</f>
        <v>0</v>
      </c>
      <c r="AF954" s="167" t="s">
        <v>389</v>
      </c>
      <c r="AG954" s="167" t="s">
        <v>404</v>
      </c>
      <c r="AH954" s="167" t="s">
        <v>446</v>
      </c>
      <c r="AI954" s="171" t="s">
        <v>447</v>
      </c>
      <c r="AJ954" s="30"/>
      <c r="AK954" s="172">
        <f>$F954</f>
        <v>0</v>
      </c>
      <c r="AL954" s="167" t="s">
        <v>389</v>
      </c>
      <c r="AM954" s="167" t="s">
        <v>404</v>
      </c>
      <c r="AN954" s="167" t="s">
        <v>446</v>
      </c>
      <c r="AO954" s="171" t="s">
        <v>447</v>
      </c>
    </row>
    <row r="955" spans="1:47" s="194" customFormat="1" x14ac:dyDescent="0.3">
      <c r="B955" s="3"/>
      <c r="D955" s="31" t="s">
        <v>601</v>
      </c>
      <c r="F955" s="139"/>
      <c r="G955" s="97">
        <f>'Data base'!S76</f>
        <v>0</v>
      </c>
      <c r="H955" s="208" t="s">
        <v>640</v>
      </c>
      <c r="I955" s="208" t="s">
        <v>1058</v>
      </c>
      <c r="J955" s="208" t="s">
        <v>1057</v>
      </c>
      <c r="K955" s="171" t="s">
        <v>1054</v>
      </c>
      <c r="M955" s="98">
        <f>'Data base'!AB76</f>
        <v>3.8113661448660121</v>
      </c>
      <c r="N955" s="171" t="s">
        <v>1046</v>
      </c>
      <c r="O955" s="208" t="s">
        <v>1058</v>
      </c>
      <c r="P955" s="208" t="s">
        <v>1057</v>
      </c>
      <c r="Q955" s="208" t="s">
        <v>1054</v>
      </c>
      <c r="S955" s="97">
        <f>'Data base'!AK76</f>
        <v>0.19607026571441247</v>
      </c>
      <c r="T955" s="208" t="s">
        <v>640</v>
      </c>
      <c r="U955" s="208" t="s">
        <v>1058</v>
      </c>
      <c r="V955" s="208" t="s">
        <v>1057</v>
      </c>
      <c r="W955" s="171" t="s">
        <v>1054</v>
      </c>
      <c r="Y955" s="97">
        <f>'Data base'!AT76</f>
        <v>5.0640339376674053</v>
      </c>
      <c r="Z955" s="171" t="s">
        <v>1046</v>
      </c>
      <c r="AA955" s="208" t="s">
        <v>1058</v>
      </c>
      <c r="AB955" s="208" t="s">
        <v>1057</v>
      </c>
      <c r="AC955" s="208" t="s">
        <v>1054</v>
      </c>
      <c r="AE955" s="97">
        <f>'Data base'!BC76</f>
        <v>1.8952578254211332</v>
      </c>
      <c r="AF955" s="208" t="s">
        <v>640</v>
      </c>
      <c r="AG955" s="171" t="s">
        <v>1058</v>
      </c>
      <c r="AH955" s="208" t="s">
        <v>1057</v>
      </c>
      <c r="AI955" s="208" t="s">
        <v>1054</v>
      </c>
      <c r="AK955" s="97">
        <f>'Data base'!BM76</f>
        <v>0.54968558833653491</v>
      </c>
      <c r="AL955" s="208" t="s">
        <v>640</v>
      </c>
      <c r="AM955" s="208" t="s">
        <v>1058</v>
      </c>
      <c r="AN955" s="171" t="s">
        <v>1055</v>
      </c>
      <c r="AO955" s="208" t="s">
        <v>1054</v>
      </c>
    </row>
    <row r="956" spans="1:47" x14ac:dyDescent="0.3">
      <c r="D956" s="31" t="s">
        <v>433</v>
      </c>
      <c r="E956" s="133" t="s">
        <v>441</v>
      </c>
      <c r="F956" s="139"/>
      <c r="G956" s="127" t="str">
        <f>'Data base'!K76</f>
        <v>RE</v>
      </c>
      <c r="H956" s="138" t="s">
        <v>442</v>
      </c>
      <c r="I956" s="127" t="s">
        <v>443</v>
      </c>
      <c r="J956" s="127" t="s">
        <v>444</v>
      </c>
      <c r="K956" s="127" t="s">
        <v>445</v>
      </c>
      <c r="L956" s="30"/>
      <c r="M956" s="172" t="str">
        <f>'Data base'!T76</f>
        <v>LC</v>
      </c>
      <c r="N956" s="127" t="s">
        <v>442</v>
      </c>
      <c r="O956" s="127" t="s">
        <v>443</v>
      </c>
      <c r="P956" s="127" t="s">
        <v>444</v>
      </c>
      <c r="Q956" s="171" t="s">
        <v>445</v>
      </c>
      <c r="R956" s="30"/>
      <c r="S956" s="127" t="str">
        <f>'Data base'!AC76</f>
        <v>-</v>
      </c>
      <c r="T956" s="127" t="s">
        <v>442</v>
      </c>
      <c r="U956" s="127" t="s">
        <v>443</v>
      </c>
      <c r="V956" s="127" t="s">
        <v>444</v>
      </c>
      <c r="W956" s="138" t="s">
        <v>445</v>
      </c>
      <c r="X956" s="30"/>
      <c r="Y956" s="97" t="str">
        <f>'Data base'!AL76</f>
        <v>-</v>
      </c>
      <c r="Z956" s="167" t="s">
        <v>442</v>
      </c>
      <c r="AA956" s="167" t="s">
        <v>443</v>
      </c>
      <c r="AB956" s="167" t="s">
        <v>444</v>
      </c>
      <c r="AC956" s="171" t="s">
        <v>445</v>
      </c>
      <c r="AD956" s="30"/>
      <c r="AE956" s="208" t="str">
        <f>'Data base'!AU76</f>
        <v>-</v>
      </c>
      <c r="AF956" s="167" t="s">
        <v>442</v>
      </c>
      <c r="AG956" s="167" t="s">
        <v>443</v>
      </c>
      <c r="AH956" s="167" t="s">
        <v>444</v>
      </c>
      <c r="AI956" s="171" t="s">
        <v>445</v>
      </c>
      <c r="AJ956" s="30"/>
      <c r="AK956" s="208" t="str">
        <f>'Data base'!BD76</f>
        <v>NT</v>
      </c>
      <c r="AL956" s="167" t="s">
        <v>442</v>
      </c>
      <c r="AM956" s="167" t="s">
        <v>443</v>
      </c>
      <c r="AN956" s="171" t="s">
        <v>444</v>
      </c>
      <c r="AO956" s="167" t="s">
        <v>445</v>
      </c>
    </row>
    <row r="957" spans="1:47" x14ac:dyDescent="0.3">
      <c r="D957" s="264" t="s">
        <v>434</v>
      </c>
      <c r="E957" s="30" t="s">
        <v>384</v>
      </c>
      <c r="F957" s="139"/>
      <c r="G957" s="127" t="str">
        <f>'Data base'!P76</f>
        <v>-</v>
      </c>
      <c r="H957" s="127" t="s">
        <v>389</v>
      </c>
      <c r="I957" s="127" t="s">
        <v>404</v>
      </c>
      <c r="J957" s="171" t="s">
        <v>287</v>
      </c>
      <c r="K957" s="127" t="s">
        <v>318</v>
      </c>
      <c r="L957" s="30"/>
      <c r="M957" s="218" t="str">
        <f>'Data base'!Y76</f>
        <v>+ (50 - 70)</v>
      </c>
      <c r="N957" s="127" t="s">
        <v>389</v>
      </c>
      <c r="O957" s="127" t="s">
        <v>404</v>
      </c>
      <c r="P957" s="127" t="s">
        <v>287</v>
      </c>
      <c r="Q957" s="171" t="s">
        <v>318</v>
      </c>
      <c r="R957" s="30"/>
      <c r="S957" s="127" t="str">
        <f>'Data base'!AH76</f>
        <v xml:space="preserve"> + (38 - 234)</v>
      </c>
      <c r="T957" s="127" t="s">
        <v>389</v>
      </c>
      <c r="U957" s="127" t="s">
        <v>404</v>
      </c>
      <c r="V957" s="194" t="s">
        <v>287</v>
      </c>
      <c r="W957" s="171" t="s">
        <v>318</v>
      </c>
      <c r="X957" s="30"/>
      <c r="Y957" s="99" t="str">
        <f>'Data base'!AQ76</f>
        <v xml:space="preserve"> - ( - 89)</v>
      </c>
      <c r="Z957" s="171" t="s">
        <v>389</v>
      </c>
      <c r="AA957" s="167" t="s">
        <v>404</v>
      </c>
      <c r="AB957" s="167" t="s">
        <v>287</v>
      </c>
      <c r="AC957" s="167" t="s">
        <v>318</v>
      </c>
      <c r="AD957" s="30"/>
      <c r="AE957" s="208" t="str">
        <f>'Data base'!AZ76</f>
        <v xml:space="preserve"> - (20 - 70)</v>
      </c>
      <c r="AF957" s="171" t="s">
        <v>389</v>
      </c>
      <c r="AG957" s="167" t="s">
        <v>404</v>
      </c>
      <c r="AH957" s="167" t="s">
        <v>287</v>
      </c>
      <c r="AI957" s="167" t="s">
        <v>318</v>
      </c>
      <c r="AJ957" s="30"/>
      <c r="AK957" s="99" t="str">
        <f>'Data base'!BJ76</f>
        <v xml:space="preserve"> - (39 - 83)</v>
      </c>
      <c r="AL957" s="171" t="s">
        <v>389</v>
      </c>
      <c r="AM957" s="167" t="s">
        <v>404</v>
      </c>
      <c r="AN957" s="167" t="s">
        <v>287</v>
      </c>
      <c r="AO957" s="167" t="s">
        <v>318</v>
      </c>
    </row>
    <row r="958" spans="1:47" x14ac:dyDescent="0.3">
      <c r="D958" s="264"/>
      <c r="E958" s="30" t="s">
        <v>383</v>
      </c>
      <c r="F958" s="139"/>
      <c r="G958" s="127" t="str">
        <f>'Data base'!O76</f>
        <v>-</v>
      </c>
      <c r="H958" s="134"/>
      <c r="I958" s="127" t="s">
        <v>389</v>
      </c>
      <c r="J958" s="171" t="s">
        <v>287</v>
      </c>
      <c r="K958" s="127" t="s">
        <v>318</v>
      </c>
      <c r="L958" s="30"/>
      <c r="M958" s="218">
        <f>'Data base'!X76</f>
        <v>0</v>
      </c>
      <c r="N958" s="134"/>
      <c r="O958" s="127" t="s">
        <v>389</v>
      </c>
      <c r="P958" s="171" t="s">
        <v>287</v>
      </c>
      <c r="Q958" s="127" t="s">
        <v>318</v>
      </c>
      <c r="R958" s="30"/>
      <c r="S958" s="127">
        <f>'Data base'!AG76</f>
        <v>0</v>
      </c>
      <c r="T958" s="134"/>
      <c r="U958" s="127" t="s">
        <v>389</v>
      </c>
      <c r="V958" s="171" t="s">
        <v>287</v>
      </c>
      <c r="W958" s="194" t="s">
        <v>318</v>
      </c>
      <c r="X958" s="30"/>
      <c r="Y958" s="99" t="str">
        <f>'Data base'!AP76</f>
        <v xml:space="preserve">F </v>
      </c>
      <c r="Z958" s="169"/>
      <c r="AA958" s="144" t="s">
        <v>389</v>
      </c>
      <c r="AB958" s="144" t="s">
        <v>287</v>
      </c>
      <c r="AC958" s="144" t="s">
        <v>318</v>
      </c>
      <c r="AD958" s="30"/>
      <c r="AE958" s="208" t="str">
        <f>'Data base'!AY76</f>
        <v xml:space="preserve"> - (10 - 40)</v>
      </c>
      <c r="AF958" s="169"/>
      <c r="AG958" s="171" t="s">
        <v>389</v>
      </c>
      <c r="AH958" s="167" t="s">
        <v>287</v>
      </c>
      <c r="AI958" s="167" t="s">
        <v>318</v>
      </c>
      <c r="AJ958" s="30"/>
      <c r="AK958" s="99" t="str">
        <f>'Data base'!BI76</f>
        <v xml:space="preserve"> - ( - 68)</v>
      </c>
      <c r="AL958" s="169"/>
      <c r="AM958" s="171" t="s">
        <v>389</v>
      </c>
      <c r="AN958" s="167" t="s">
        <v>287</v>
      </c>
      <c r="AO958" s="167" t="s">
        <v>318</v>
      </c>
    </row>
    <row r="959" spans="1:47" x14ac:dyDescent="0.3">
      <c r="D959" s="30" t="s">
        <v>436</v>
      </c>
      <c r="E959" s="30"/>
      <c r="F959" s="139"/>
      <c r="G959" s="98">
        <f>'Data base'!N76</f>
        <v>40</v>
      </c>
      <c r="H959" s="171" t="s">
        <v>1040</v>
      </c>
      <c r="I959" s="127" t="s">
        <v>449</v>
      </c>
      <c r="J959" s="127" t="s">
        <v>450</v>
      </c>
      <c r="K959" s="127" t="s">
        <v>493</v>
      </c>
      <c r="L959" s="30"/>
      <c r="M959" s="216">
        <f>'Data base'!W76</f>
        <v>8.0000000000000002E-3</v>
      </c>
      <c r="N959" s="127" t="s">
        <v>448</v>
      </c>
      <c r="O959" s="127" t="s">
        <v>449</v>
      </c>
      <c r="P959" s="127" t="s">
        <v>450</v>
      </c>
      <c r="Q959" s="171" t="s">
        <v>493</v>
      </c>
      <c r="R959" s="30"/>
      <c r="S959" s="127">
        <f>'Data base'!AF76</f>
        <v>0.15</v>
      </c>
      <c r="T959" s="127" t="s">
        <v>448</v>
      </c>
      <c r="U959" s="171" t="s">
        <v>1049</v>
      </c>
      <c r="V959" s="194" t="s">
        <v>491</v>
      </c>
      <c r="W959" s="127" t="s">
        <v>493</v>
      </c>
      <c r="X959" s="30"/>
      <c r="Y959" s="96">
        <f>'Data base'!AO76</f>
        <v>2.2388059701492536E-2</v>
      </c>
      <c r="Z959" s="167" t="s">
        <v>448</v>
      </c>
      <c r="AA959" s="167" t="s">
        <v>449</v>
      </c>
      <c r="AB959" s="171" t="s">
        <v>1050</v>
      </c>
      <c r="AC959" s="167" t="s">
        <v>493</v>
      </c>
      <c r="AD959" s="30"/>
      <c r="AE959" s="96">
        <f>'Data base'!AX76</f>
        <v>0.02</v>
      </c>
      <c r="AF959" s="167" t="s">
        <v>448</v>
      </c>
      <c r="AG959" s="167" t="s">
        <v>449</v>
      </c>
      <c r="AH959" s="171" t="s">
        <v>1050</v>
      </c>
      <c r="AI959" s="167" t="s">
        <v>493</v>
      </c>
      <c r="AJ959" s="30"/>
      <c r="AK959" s="96">
        <f>'Data base'!BH76</f>
        <v>5.5555555555555552E-2</v>
      </c>
      <c r="AL959" s="167" t="s">
        <v>448</v>
      </c>
      <c r="AM959" s="167" t="s">
        <v>449</v>
      </c>
      <c r="AN959" s="171" t="s">
        <v>1050</v>
      </c>
      <c r="AO959" s="167" t="s">
        <v>493</v>
      </c>
    </row>
    <row r="960" spans="1:47" x14ac:dyDescent="0.3">
      <c r="D960" s="30" t="s">
        <v>437</v>
      </c>
      <c r="E960" s="30"/>
      <c r="F960" s="140">
        <f>'Data base'!E76</f>
        <v>5</v>
      </c>
      <c r="G960" s="127">
        <f>$F960</f>
        <v>5</v>
      </c>
      <c r="H960" s="127" t="s">
        <v>451</v>
      </c>
      <c r="I960" s="171" t="s">
        <v>548</v>
      </c>
      <c r="J960" s="135" t="s">
        <v>453</v>
      </c>
      <c r="K960" s="127" t="s">
        <v>370</v>
      </c>
      <c r="L960" s="30"/>
      <c r="M960" s="172">
        <f>$F95</f>
        <v>3</v>
      </c>
      <c r="N960" s="127" t="s">
        <v>451</v>
      </c>
      <c r="O960" s="171" t="s">
        <v>548</v>
      </c>
      <c r="P960" s="135" t="s">
        <v>453</v>
      </c>
      <c r="Q960" s="127" t="s">
        <v>370</v>
      </c>
      <c r="R960" s="30"/>
      <c r="S960" s="127">
        <f>$F960</f>
        <v>5</v>
      </c>
      <c r="T960" s="127" t="s">
        <v>451</v>
      </c>
      <c r="U960" s="138" t="s">
        <v>548</v>
      </c>
      <c r="V960" s="135" t="s">
        <v>453</v>
      </c>
      <c r="W960" s="127" t="s">
        <v>370</v>
      </c>
      <c r="X960" s="30"/>
      <c r="Y960" s="208">
        <f>$F960</f>
        <v>5</v>
      </c>
      <c r="Z960" s="167" t="s">
        <v>451</v>
      </c>
      <c r="AA960" s="171" t="s">
        <v>548</v>
      </c>
      <c r="AB960" s="170" t="s">
        <v>453</v>
      </c>
      <c r="AC960" s="167" t="s">
        <v>370</v>
      </c>
      <c r="AD960" s="30"/>
      <c r="AE960" s="208">
        <f>$F960</f>
        <v>5</v>
      </c>
      <c r="AF960" s="167" t="s">
        <v>451</v>
      </c>
      <c r="AG960" s="171" t="s">
        <v>548</v>
      </c>
      <c r="AH960" s="170" t="s">
        <v>453</v>
      </c>
      <c r="AI960" s="167" t="s">
        <v>370</v>
      </c>
      <c r="AJ960" s="30"/>
      <c r="AK960" s="208">
        <f>$F960</f>
        <v>5</v>
      </c>
      <c r="AL960" s="167" t="s">
        <v>451</v>
      </c>
      <c r="AM960" s="171" t="s">
        <v>548</v>
      </c>
      <c r="AN960" s="170" t="s">
        <v>453</v>
      </c>
      <c r="AO960" s="167" t="s">
        <v>370</v>
      </c>
    </row>
    <row r="961" spans="1:43" x14ac:dyDescent="0.3">
      <c r="D961" s="30" t="s">
        <v>561</v>
      </c>
      <c r="E961" s="30"/>
      <c r="F961" s="139"/>
      <c r="G961" s="40" t="str">
        <f>'Data base'!L76</f>
        <v>1</v>
      </c>
      <c r="H961" s="127"/>
      <c r="I961" s="127"/>
      <c r="J961" s="135"/>
      <c r="K961" s="127"/>
      <c r="L961" s="194"/>
      <c r="M961" s="299">
        <f>'Data base'!U76</f>
        <v>5000</v>
      </c>
      <c r="N961" s="299"/>
      <c r="O961" s="299"/>
      <c r="P961" s="365"/>
      <c r="Q961" s="299"/>
      <c r="R961" s="300"/>
      <c r="S961" s="299">
        <f>'Data base'!AD76</f>
        <v>2000</v>
      </c>
      <c r="T961" s="299"/>
      <c r="U961" s="299"/>
      <c r="V961" s="365"/>
      <c r="W961" s="299"/>
      <c r="X961" s="300"/>
      <c r="Y961" s="299">
        <f>'Data base'!AM76</f>
        <v>2680</v>
      </c>
      <c r="Z961" s="300"/>
      <c r="AA961" s="300"/>
      <c r="AB961" s="300"/>
      <c r="AC961" s="300"/>
      <c r="AD961" s="300"/>
      <c r="AE961" s="299">
        <f>'Data base'!AV76</f>
        <v>3000</v>
      </c>
      <c r="AF961" s="300"/>
      <c r="AG961" s="300"/>
      <c r="AH961" s="300"/>
      <c r="AI961" s="300"/>
      <c r="AJ961" s="300"/>
      <c r="AK961" s="299">
        <f>'Data base'!BF76</f>
        <v>7200</v>
      </c>
      <c r="AL961" s="300"/>
      <c r="AM961" s="300"/>
      <c r="AN961" s="300"/>
      <c r="AO961" s="300"/>
      <c r="AP961" s="300"/>
      <c r="AQ961" s="300"/>
    </row>
    <row r="962" spans="1:43" x14ac:dyDescent="0.3">
      <c r="D962" s="30" t="s">
        <v>1039</v>
      </c>
      <c r="E962" s="30"/>
      <c r="F962" s="139"/>
      <c r="G962" s="125" t="str">
        <f>Protection!E76</f>
        <v>none - except deliberate destruction of, or damage to, their nests and eggs or removal of their nests</v>
      </c>
      <c r="H962" s="30"/>
      <c r="I962" s="30"/>
      <c r="J962" s="30"/>
      <c r="K962" s="30"/>
      <c r="L962" s="30"/>
      <c r="M962" s="172">
        <f>Protection!F76</f>
        <v>0</v>
      </c>
      <c r="N962" s="30"/>
      <c r="O962" s="30"/>
      <c r="P962" s="30"/>
      <c r="Q962" s="30"/>
      <c r="R962" s="30"/>
      <c r="S962" s="225">
        <f>Protection!G76</f>
        <v>0</v>
      </c>
      <c r="T962" s="30"/>
      <c r="U962" s="30"/>
      <c r="V962" s="30"/>
      <c r="W962" s="30"/>
      <c r="X962" s="30"/>
      <c r="Y962" s="208">
        <f>Protection!H76</f>
        <v>0</v>
      </c>
      <c r="Z962" s="30"/>
      <c r="AA962" s="30"/>
      <c r="AB962" s="30"/>
      <c r="AC962" s="30"/>
      <c r="AD962" s="30"/>
      <c r="AE962" s="208">
        <f>Protection!I76</f>
        <v>0</v>
      </c>
      <c r="AF962" s="30"/>
      <c r="AG962" s="30"/>
      <c r="AH962" s="30"/>
      <c r="AI962" s="30"/>
      <c r="AJ962" s="30"/>
      <c r="AK962" s="208">
        <f>Protection!J76</f>
        <v>0</v>
      </c>
      <c r="AL962" s="30"/>
      <c r="AM962" s="30"/>
      <c r="AN962" s="30"/>
      <c r="AO962" s="30"/>
    </row>
    <row r="963" spans="1:43" x14ac:dyDescent="0.3">
      <c r="D963" s="30" t="s">
        <v>1038</v>
      </c>
      <c r="E963" s="30"/>
      <c r="F963" s="139"/>
      <c r="G963" s="125" t="str">
        <f>Protection!K76</f>
        <v>none</v>
      </c>
      <c r="H963" s="30"/>
      <c r="I963" s="30"/>
      <c r="J963" s="30"/>
      <c r="K963" s="30"/>
      <c r="L963" s="30"/>
      <c r="M963" s="172">
        <f>Protection!L76</f>
        <v>0</v>
      </c>
      <c r="N963" s="30"/>
      <c r="O963" s="30"/>
      <c r="P963" s="30"/>
      <c r="Q963" s="30"/>
      <c r="R963" s="30"/>
      <c r="S963" s="30" t="str">
        <f>Protection!M76</f>
        <v>none</v>
      </c>
      <c r="T963" s="30"/>
      <c r="U963" s="30"/>
      <c r="V963" s="30"/>
      <c r="W963" s="30"/>
      <c r="X963" s="30"/>
      <c r="Y963" s="208">
        <f>Protection!N76</f>
        <v>0</v>
      </c>
      <c r="Z963" s="30"/>
      <c r="AA963" s="30"/>
      <c r="AB963" s="30"/>
      <c r="AC963" s="30"/>
      <c r="AD963" s="30"/>
      <c r="AE963" s="208">
        <f>Protection!O76</f>
        <v>0</v>
      </c>
      <c r="AF963" s="30"/>
      <c r="AG963" s="30"/>
      <c r="AH963" s="30"/>
      <c r="AI963" s="30"/>
      <c r="AJ963" s="30"/>
      <c r="AK963" s="225" t="str">
        <f>Protection!P76</f>
        <v>Territory</v>
      </c>
      <c r="AL963" s="30"/>
      <c r="AM963" s="30"/>
      <c r="AN963" s="30"/>
      <c r="AO963" s="30"/>
    </row>
    <row r="965" spans="1:43" x14ac:dyDescent="0.3">
      <c r="A965" s="194">
        <v>77</v>
      </c>
      <c r="B965" s="39" t="str">
        <f>'Data base'!C77</f>
        <v>Sturnus vulgaris</v>
      </c>
      <c r="C965" s="29" t="str">
        <f>'Data base'!D77</f>
        <v>Common Starling</v>
      </c>
      <c r="D965" s="65" t="s">
        <v>438</v>
      </c>
      <c r="E965" s="65"/>
      <c r="F965" s="131"/>
      <c r="H965" s="131" t="s">
        <v>439</v>
      </c>
      <c r="I965" s="131" t="s">
        <v>381</v>
      </c>
      <c r="J965" s="131" t="s">
        <v>861</v>
      </c>
      <c r="K965" s="131" t="s">
        <v>860</v>
      </c>
      <c r="L965" s="30"/>
      <c r="N965" s="131" t="s">
        <v>439</v>
      </c>
      <c r="O965" s="131" t="s">
        <v>381</v>
      </c>
      <c r="P965" s="131" t="s">
        <v>861</v>
      </c>
      <c r="Q965" s="131" t="s">
        <v>860</v>
      </c>
      <c r="R965" s="30"/>
      <c r="S965" s="30"/>
      <c r="T965" s="131" t="s">
        <v>439</v>
      </c>
      <c r="U965" s="131" t="s">
        <v>381</v>
      </c>
      <c r="V965" s="131" t="s">
        <v>861</v>
      </c>
      <c r="W965" s="131" t="s">
        <v>860</v>
      </c>
      <c r="X965" s="30"/>
      <c r="Y965" s="30"/>
      <c r="Z965" s="131" t="s">
        <v>439</v>
      </c>
      <c r="AA965" s="131" t="s">
        <v>381</v>
      </c>
      <c r="AB965" s="131" t="s">
        <v>861</v>
      </c>
      <c r="AC965" s="131" t="s">
        <v>860</v>
      </c>
      <c r="AD965" s="30"/>
      <c r="AE965" s="30"/>
      <c r="AF965" s="131" t="s">
        <v>439</v>
      </c>
      <c r="AG965" s="131" t="s">
        <v>381</v>
      </c>
      <c r="AH965" s="131" t="s">
        <v>861</v>
      </c>
      <c r="AI965" s="131" t="s">
        <v>860</v>
      </c>
      <c r="AJ965" s="30"/>
      <c r="AK965" s="30"/>
      <c r="AL965" s="131" t="s">
        <v>439</v>
      </c>
      <c r="AM965" s="131" t="s">
        <v>381</v>
      </c>
      <c r="AN965" s="131" t="s">
        <v>861</v>
      </c>
      <c r="AO965" s="131" t="s">
        <v>860</v>
      </c>
    </row>
    <row r="966" spans="1:43" x14ac:dyDescent="0.3">
      <c r="D966" s="130" t="s">
        <v>432</v>
      </c>
      <c r="E966" s="130"/>
      <c r="F966" s="141">
        <f>'Data base'!G77</f>
        <v>3</v>
      </c>
      <c r="G966" s="127">
        <f>$F966</f>
        <v>3</v>
      </c>
      <c r="H966" s="132">
        <v>1</v>
      </c>
      <c r="I966" s="132">
        <v>2</v>
      </c>
      <c r="J966" s="142">
        <v>3</v>
      </c>
      <c r="K966" s="132" t="s">
        <v>440</v>
      </c>
      <c r="L966" s="30"/>
      <c r="M966" s="140">
        <f>$F966</f>
        <v>3</v>
      </c>
      <c r="N966" s="132">
        <v>1</v>
      </c>
      <c r="O966" s="132">
        <v>2</v>
      </c>
      <c r="P966" s="173">
        <v>3</v>
      </c>
      <c r="Q966" s="132" t="s">
        <v>440</v>
      </c>
      <c r="R966" s="30"/>
      <c r="S966" s="127">
        <f>$F966</f>
        <v>3</v>
      </c>
      <c r="T966" s="132">
        <v>1</v>
      </c>
      <c r="U966" s="132">
        <v>2</v>
      </c>
      <c r="V966" s="142">
        <v>3</v>
      </c>
      <c r="W966" s="132" t="s">
        <v>440</v>
      </c>
      <c r="X966" s="30"/>
      <c r="Y966" s="172">
        <f>$F966</f>
        <v>3</v>
      </c>
      <c r="Z966" s="168">
        <v>1</v>
      </c>
      <c r="AA966" s="168">
        <v>2</v>
      </c>
      <c r="AB966" s="173">
        <v>3</v>
      </c>
      <c r="AC966" s="168" t="s">
        <v>440</v>
      </c>
      <c r="AD966" s="30"/>
      <c r="AE966" s="172">
        <f>$F966</f>
        <v>3</v>
      </c>
      <c r="AF966" s="168">
        <v>1</v>
      </c>
      <c r="AG966" s="168">
        <v>2</v>
      </c>
      <c r="AH966" s="173">
        <v>3</v>
      </c>
      <c r="AI966" s="168" t="s">
        <v>440</v>
      </c>
      <c r="AJ966" s="30"/>
      <c r="AK966" s="172">
        <f>$F966</f>
        <v>3</v>
      </c>
      <c r="AL966" s="168">
        <v>1</v>
      </c>
      <c r="AM966" s="168">
        <v>2</v>
      </c>
      <c r="AN966" s="173">
        <v>3</v>
      </c>
      <c r="AO966" s="168" t="s">
        <v>440</v>
      </c>
    </row>
    <row r="967" spans="1:43" x14ac:dyDescent="0.3">
      <c r="D967" s="31" t="s">
        <v>435</v>
      </c>
      <c r="E967" s="30"/>
      <c r="F967" s="140">
        <f>'Data base'!J77</f>
        <v>0</v>
      </c>
      <c r="G967" s="127">
        <f>$F967</f>
        <v>0</v>
      </c>
      <c r="H967" s="127" t="s">
        <v>389</v>
      </c>
      <c r="I967" s="127" t="s">
        <v>404</v>
      </c>
      <c r="J967" s="127" t="s">
        <v>446</v>
      </c>
      <c r="K967" s="138" t="s">
        <v>447</v>
      </c>
      <c r="L967" s="30"/>
      <c r="M967" s="140">
        <f>$F967</f>
        <v>0</v>
      </c>
      <c r="N967" s="127" t="s">
        <v>389</v>
      </c>
      <c r="O967" s="127" t="s">
        <v>404</v>
      </c>
      <c r="P967" s="127" t="s">
        <v>446</v>
      </c>
      <c r="Q967" s="171" t="s">
        <v>447</v>
      </c>
      <c r="R967" s="30"/>
      <c r="S967" s="127">
        <f>$F967</f>
        <v>0</v>
      </c>
      <c r="T967" s="127" t="s">
        <v>389</v>
      </c>
      <c r="U967" s="127" t="s">
        <v>404</v>
      </c>
      <c r="V967" s="127" t="s">
        <v>446</v>
      </c>
      <c r="W967" s="138" t="s">
        <v>447</v>
      </c>
      <c r="X967" s="30"/>
      <c r="Y967" s="172">
        <f>$F967</f>
        <v>0</v>
      </c>
      <c r="Z967" s="167" t="s">
        <v>389</v>
      </c>
      <c r="AA967" s="167" t="s">
        <v>404</v>
      </c>
      <c r="AB967" s="167" t="s">
        <v>446</v>
      </c>
      <c r="AC967" s="171" t="s">
        <v>447</v>
      </c>
      <c r="AD967" s="30"/>
      <c r="AE967" s="172">
        <f>$F967</f>
        <v>0</v>
      </c>
      <c r="AF967" s="167" t="s">
        <v>389</v>
      </c>
      <c r="AG967" s="167" t="s">
        <v>404</v>
      </c>
      <c r="AH967" s="167" t="s">
        <v>446</v>
      </c>
      <c r="AI967" s="171" t="s">
        <v>447</v>
      </c>
      <c r="AJ967" s="30"/>
      <c r="AK967" s="172">
        <f>$F967</f>
        <v>0</v>
      </c>
      <c r="AL967" s="167" t="s">
        <v>389</v>
      </c>
      <c r="AM967" s="167" t="s">
        <v>404</v>
      </c>
      <c r="AN967" s="167" t="s">
        <v>446</v>
      </c>
      <c r="AO967" s="171" t="s">
        <v>447</v>
      </c>
    </row>
    <row r="968" spans="1:43" s="194" customFormat="1" x14ac:dyDescent="0.3">
      <c r="B968" s="3"/>
      <c r="D968" s="31" t="s">
        <v>601</v>
      </c>
      <c r="F968" s="139"/>
      <c r="G968" s="97">
        <f>'Data base'!S77</f>
        <v>1.2465603564301293</v>
      </c>
      <c r="H968" s="208" t="s">
        <v>640</v>
      </c>
      <c r="I968" s="171" t="s">
        <v>1058</v>
      </c>
      <c r="J968" s="208" t="s">
        <v>1057</v>
      </c>
      <c r="K968" s="208" t="s">
        <v>1054</v>
      </c>
      <c r="M968" s="98">
        <f>'Data base'!AB77</f>
        <v>0.78181869638277179</v>
      </c>
      <c r="N968" s="208" t="s">
        <v>640</v>
      </c>
      <c r="O968" s="208" t="s">
        <v>1058</v>
      </c>
      <c r="P968" s="171" t="s">
        <v>1055</v>
      </c>
      <c r="Q968" s="208" t="s">
        <v>1054</v>
      </c>
      <c r="S968" s="97">
        <f>'Data base'!AK77</f>
        <v>2.6142702095254999E-2</v>
      </c>
      <c r="T968" s="208" t="s">
        <v>640</v>
      </c>
      <c r="U968" s="208" t="s">
        <v>1058</v>
      </c>
      <c r="V968" s="208" t="s">
        <v>1057</v>
      </c>
      <c r="W968" s="171" t="s">
        <v>1054</v>
      </c>
      <c r="Y968" s="97">
        <f>'Data base'!AT77</f>
        <v>1.6423893851894287</v>
      </c>
      <c r="Z968" s="208" t="s">
        <v>640</v>
      </c>
      <c r="AA968" s="171" t="s">
        <v>1059</v>
      </c>
      <c r="AB968" s="208" t="s">
        <v>1057</v>
      </c>
      <c r="AC968" s="208" t="s">
        <v>1054</v>
      </c>
      <c r="AE968" s="97">
        <f>'Data base'!BC77</f>
        <v>1.1506922511485451</v>
      </c>
      <c r="AF968" s="208" t="s">
        <v>640</v>
      </c>
      <c r="AG968" s="171" t="s">
        <v>1058</v>
      </c>
      <c r="AH968" s="208" t="s">
        <v>1057</v>
      </c>
      <c r="AI968" s="208" t="s">
        <v>1054</v>
      </c>
      <c r="AK968" s="97">
        <f>'Data base'!BM77</f>
        <v>0.19631628154876249</v>
      </c>
      <c r="AL968" s="208" t="s">
        <v>640</v>
      </c>
      <c r="AM968" s="208" t="s">
        <v>1058</v>
      </c>
      <c r="AN968" s="208" t="s">
        <v>1057</v>
      </c>
      <c r="AO968" s="171" t="s">
        <v>1054</v>
      </c>
    </row>
    <row r="969" spans="1:43" x14ac:dyDescent="0.3">
      <c r="D969" s="31" t="s">
        <v>433</v>
      </c>
      <c r="E969" s="133" t="s">
        <v>441</v>
      </c>
      <c r="F969" s="139"/>
      <c r="G969" s="127" t="str">
        <f>'Data base'!K77</f>
        <v>LC</v>
      </c>
      <c r="H969" s="127" t="s">
        <v>442</v>
      </c>
      <c r="I969" s="127" t="s">
        <v>443</v>
      </c>
      <c r="J969" s="127" t="s">
        <v>444</v>
      </c>
      <c r="K969" s="138" t="s">
        <v>445</v>
      </c>
      <c r="L969" s="30"/>
      <c r="M969" s="172" t="str">
        <f>'Data base'!T77</f>
        <v>LC</v>
      </c>
      <c r="N969" s="127" t="s">
        <v>442</v>
      </c>
      <c r="O969" s="127" t="s">
        <v>443</v>
      </c>
      <c r="P969" s="127" t="s">
        <v>444</v>
      </c>
      <c r="Q969" s="171" t="s">
        <v>445</v>
      </c>
      <c r="R969" s="30"/>
      <c r="S969" s="127" t="str">
        <f>'Data base'!AC77</f>
        <v>-</v>
      </c>
      <c r="T969" s="127" t="s">
        <v>442</v>
      </c>
      <c r="U969" s="127" t="s">
        <v>443</v>
      </c>
      <c r="V969" s="127" t="s">
        <v>444</v>
      </c>
      <c r="W969" s="138" t="s">
        <v>445</v>
      </c>
      <c r="X969" s="30"/>
      <c r="Y969" s="97" t="str">
        <f>'Data base'!AL77</f>
        <v>-</v>
      </c>
      <c r="Z969" s="167" t="s">
        <v>442</v>
      </c>
      <c r="AA969" s="167" t="s">
        <v>443</v>
      </c>
      <c r="AB969" s="167" t="s">
        <v>444</v>
      </c>
      <c r="AC969" s="171" t="s">
        <v>445</v>
      </c>
      <c r="AD969" s="30"/>
      <c r="AE969" s="208" t="str">
        <f>'Data base'!AU77</f>
        <v>-</v>
      </c>
      <c r="AF969" s="167" t="s">
        <v>442</v>
      </c>
      <c r="AG969" s="167" t="s">
        <v>443</v>
      </c>
      <c r="AH969" s="167" t="s">
        <v>444</v>
      </c>
      <c r="AI969" s="171" t="s">
        <v>445</v>
      </c>
      <c r="AJ969" s="30"/>
      <c r="AK969" s="208" t="str">
        <f>'Data base'!BD77</f>
        <v>VU</v>
      </c>
      <c r="AL969" s="167" t="s">
        <v>442</v>
      </c>
      <c r="AM969" s="171" t="s">
        <v>443</v>
      </c>
      <c r="AN969" s="167" t="s">
        <v>444</v>
      </c>
      <c r="AO969" s="167" t="s">
        <v>445</v>
      </c>
    </row>
    <row r="970" spans="1:43" x14ac:dyDescent="0.3">
      <c r="D970" s="264" t="s">
        <v>434</v>
      </c>
      <c r="E970" s="30" t="s">
        <v>384</v>
      </c>
      <c r="F970" s="139"/>
      <c r="G970" s="127" t="str">
        <f>'Data base'!P77</f>
        <v>- (33 - 50)</v>
      </c>
      <c r="H970" s="171" t="s">
        <v>389</v>
      </c>
      <c r="I970" s="127" t="s">
        <v>404</v>
      </c>
      <c r="J970" s="127" t="s">
        <v>287</v>
      </c>
      <c r="K970" s="127" t="s">
        <v>318</v>
      </c>
      <c r="L970" s="30"/>
      <c r="M970" s="218">
        <f>'Data base'!Y77</f>
        <v>0</v>
      </c>
      <c r="N970" s="127" t="s">
        <v>389</v>
      </c>
      <c r="O970" s="127" t="s">
        <v>404</v>
      </c>
      <c r="P970" s="171" t="s">
        <v>287</v>
      </c>
      <c r="Q970" s="127" t="s">
        <v>318</v>
      </c>
      <c r="R970" s="30"/>
      <c r="S970" s="127" t="str">
        <f>'Data base'!AH77</f>
        <v xml:space="preserve"> - (45 - 65)</v>
      </c>
      <c r="T970" s="127" t="s">
        <v>389</v>
      </c>
      <c r="U970" s="171" t="s">
        <v>404</v>
      </c>
      <c r="V970" s="127" t="s">
        <v>287</v>
      </c>
      <c r="W970" s="127" t="s">
        <v>318</v>
      </c>
      <c r="X970" s="30"/>
      <c r="Y970" s="99" t="str">
        <f>'Data base'!AQ77</f>
        <v xml:space="preserve"> + (21 - 192)</v>
      </c>
      <c r="Z970" s="167" t="s">
        <v>389</v>
      </c>
      <c r="AA970" s="167" t="s">
        <v>404</v>
      </c>
      <c r="AB970" s="167" t="s">
        <v>287</v>
      </c>
      <c r="AC970" s="171" t="s">
        <v>318</v>
      </c>
      <c r="AD970" s="30"/>
      <c r="AE970" s="208">
        <f>'Data base'!AZ77</f>
        <v>0</v>
      </c>
      <c r="AF970" s="167" t="s">
        <v>389</v>
      </c>
      <c r="AG970" s="167" t="s">
        <v>404</v>
      </c>
      <c r="AH970" s="171" t="s">
        <v>287</v>
      </c>
      <c r="AI970" s="167" t="s">
        <v>318</v>
      </c>
      <c r="AJ970" s="30"/>
      <c r="AK970" s="99" t="str">
        <f>'Data base'!BJ77</f>
        <v xml:space="preserve"> - (39 - 53)</v>
      </c>
      <c r="AL970" s="171" t="s">
        <v>389</v>
      </c>
      <c r="AM970" s="167" t="s">
        <v>404</v>
      </c>
      <c r="AN970" s="167" t="s">
        <v>287</v>
      </c>
      <c r="AO970" s="167" t="s">
        <v>318</v>
      </c>
    </row>
    <row r="971" spans="1:43" x14ac:dyDescent="0.3">
      <c r="D971" s="264"/>
      <c r="E971" s="30" t="s">
        <v>383</v>
      </c>
      <c r="F971" s="139"/>
      <c r="G971" s="127" t="str">
        <f>'Data base'!O77</f>
        <v>- (33 - 50)</v>
      </c>
      <c r="H971" s="134"/>
      <c r="I971" s="171" t="s">
        <v>389</v>
      </c>
      <c r="J971" s="127" t="s">
        <v>287</v>
      </c>
      <c r="K971" s="127" t="s">
        <v>318</v>
      </c>
      <c r="L971" s="30"/>
      <c r="M971" s="218">
        <f>'Data base'!X77</f>
        <v>0</v>
      </c>
      <c r="N971" s="134"/>
      <c r="O971" s="127" t="s">
        <v>389</v>
      </c>
      <c r="P971" s="171" t="s">
        <v>287</v>
      </c>
      <c r="Q971" s="127" t="s">
        <v>318</v>
      </c>
      <c r="R971" s="30"/>
      <c r="S971" s="127">
        <f>'Data base'!AG77</f>
        <v>0</v>
      </c>
      <c r="T971" s="134"/>
      <c r="U971" s="127" t="s">
        <v>389</v>
      </c>
      <c r="V971" s="171" t="s">
        <v>287</v>
      </c>
      <c r="W971" s="127" t="s">
        <v>318</v>
      </c>
      <c r="X971" s="30"/>
      <c r="Y971" s="99" t="str">
        <f>'Data base'!AP77</f>
        <v xml:space="preserve"> + (22 - 146)</v>
      </c>
      <c r="Z971" s="169"/>
      <c r="AA971" s="167" t="s">
        <v>389</v>
      </c>
      <c r="AB971" s="167" t="s">
        <v>287</v>
      </c>
      <c r="AC971" s="171" t="s">
        <v>318</v>
      </c>
      <c r="AD971" s="30"/>
      <c r="AE971" s="208">
        <f>'Data base'!AY77</f>
        <v>0</v>
      </c>
      <c r="AF971" s="169"/>
      <c r="AG971" s="167" t="s">
        <v>389</v>
      </c>
      <c r="AH971" s="171" t="s">
        <v>287</v>
      </c>
      <c r="AI971" s="167" t="s">
        <v>318</v>
      </c>
      <c r="AJ971" s="30"/>
      <c r="AK971" s="99" t="str">
        <f>'Data base'!BI77</f>
        <v xml:space="preserve"> - (22 - 38)</v>
      </c>
      <c r="AL971" s="169"/>
      <c r="AM971" s="171" t="s">
        <v>389</v>
      </c>
      <c r="AN971" s="167" t="s">
        <v>287</v>
      </c>
      <c r="AO971" s="167" t="s">
        <v>318</v>
      </c>
    </row>
    <row r="972" spans="1:43" x14ac:dyDescent="0.3">
      <c r="D972" s="30" t="s">
        <v>436</v>
      </c>
      <c r="E972" s="30"/>
      <c r="F972" s="139"/>
      <c r="G972" s="100">
        <f>'Data base'!N77</f>
        <v>1.4814814814814815E-4</v>
      </c>
      <c r="H972" s="127" t="s">
        <v>448</v>
      </c>
      <c r="I972" s="127" t="s">
        <v>449</v>
      </c>
      <c r="J972" s="127" t="s">
        <v>450</v>
      </c>
      <c r="K972" s="138" t="s">
        <v>493</v>
      </c>
      <c r="L972" s="30"/>
      <c r="M972" s="216">
        <f>'Data base'!W77</f>
        <v>2.6666666666666668E-4</v>
      </c>
      <c r="N972" s="127" t="s">
        <v>448</v>
      </c>
      <c r="O972" s="127" t="s">
        <v>449</v>
      </c>
      <c r="P972" s="127" t="s">
        <v>450</v>
      </c>
      <c r="Q972" s="171" t="s">
        <v>493</v>
      </c>
      <c r="R972" s="30"/>
      <c r="S972" s="96">
        <f>'Data base'!AF77</f>
        <v>5.7692307692307696E-3</v>
      </c>
      <c r="T972" s="127" t="s">
        <v>448</v>
      </c>
      <c r="U972" s="127" t="s">
        <v>449</v>
      </c>
      <c r="V972" s="127" t="s">
        <v>450</v>
      </c>
      <c r="W972" s="171" t="s">
        <v>493</v>
      </c>
      <c r="X972" s="30"/>
      <c r="Y972" s="100">
        <f>'Data base'!AO77</f>
        <v>1.3574660633484164E-4</v>
      </c>
      <c r="Z972" s="167" t="s">
        <v>448</v>
      </c>
      <c r="AA972" s="167" t="s">
        <v>449</v>
      </c>
      <c r="AB972" s="167" t="s">
        <v>450</v>
      </c>
      <c r="AC972" s="171" t="s">
        <v>493</v>
      </c>
      <c r="AD972" s="30"/>
      <c r="AE972" s="178">
        <f>'Data base'!AX77</f>
        <v>2.0000000000000001E-4</v>
      </c>
      <c r="AF972" s="167" t="s">
        <v>448</v>
      </c>
      <c r="AG972" s="167" t="s">
        <v>449</v>
      </c>
      <c r="AH972" s="167" t="s">
        <v>450</v>
      </c>
      <c r="AI972" s="171" t="s">
        <v>493</v>
      </c>
      <c r="AJ972" s="30"/>
      <c r="AK972" s="96">
        <f>'Data base'!BH77</f>
        <v>1.30718954248366E-3</v>
      </c>
      <c r="AL972" s="167" t="s">
        <v>448</v>
      </c>
      <c r="AM972" s="167" t="s">
        <v>449</v>
      </c>
      <c r="AN972" s="167" t="s">
        <v>450</v>
      </c>
      <c r="AO972" s="171" t="s">
        <v>493</v>
      </c>
    </row>
    <row r="973" spans="1:43" x14ac:dyDescent="0.3">
      <c r="D973" s="30" t="s">
        <v>437</v>
      </c>
      <c r="E973" s="30"/>
      <c r="F973" s="140" t="str">
        <f>'Data base'!E77</f>
        <v>&lt;3.3</v>
      </c>
      <c r="G973" s="127" t="str">
        <f>$F973</f>
        <v>&lt;3.3</v>
      </c>
      <c r="H973" s="127" t="s">
        <v>451</v>
      </c>
      <c r="I973" s="127" t="s">
        <v>452</v>
      </c>
      <c r="J973" s="135" t="s">
        <v>453</v>
      </c>
      <c r="K973" s="138" t="s">
        <v>370</v>
      </c>
      <c r="L973" s="30"/>
      <c r="M973" s="172">
        <f>$F108</f>
        <v>1</v>
      </c>
      <c r="N973" s="127" t="s">
        <v>451</v>
      </c>
      <c r="O973" s="127" t="s">
        <v>452</v>
      </c>
      <c r="P973" s="135" t="s">
        <v>453</v>
      </c>
      <c r="Q973" s="171" t="s">
        <v>370</v>
      </c>
      <c r="R973" s="30"/>
      <c r="S973" s="127" t="str">
        <f>$F973</f>
        <v>&lt;3.3</v>
      </c>
      <c r="T973" s="127" t="s">
        <v>451</v>
      </c>
      <c r="U973" s="127" t="s">
        <v>452</v>
      </c>
      <c r="V973" s="135" t="s">
        <v>453</v>
      </c>
      <c r="W973" s="138" t="s">
        <v>370</v>
      </c>
      <c r="X973" s="30"/>
      <c r="Y973" s="208" t="str">
        <f>$F973</f>
        <v>&lt;3.3</v>
      </c>
      <c r="Z973" s="167" t="s">
        <v>451</v>
      </c>
      <c r="AA973" s="167" t="s">
        <v>452</v>
      </c>
      <c r="AB973" s="170" t="s">
        <v>453</v>
      </c>
      <c r="AC973" s="171" t="s">
        <v>370</v>
      </c>
      <c r="AD973" s="30"/>
      <c r="AE973" s="208" t="str">
        <f>$F973</f>
        <v>&lt;3.3</v>
      </c>
      <c r="AF973" s="167" t="s">
        <v>451</v>
      </c>
      <c r="AG973" s="167" t="s">
        <v>452</v>
      </c>
      <c r="AH973" s="170" t="s">
        <v>453</v>
      </c>
      <c r="AI973" s="171" t="s">
        <v>370</v>
      </c>
      <c r="AJ973" s="30"/>
      <c r="AK973" s="208" t="str">
        <f>$F973</f>
        <v>&lt;3.3</v>
      </c>
      <c r="AL973" s="167" t="s">
        <v>451</v>
      </c>
      <c r="AM973" s="167" t="s">
        <v>452</v>
      </c>
      <c r="AN973" s="170" t="s">
        <v>453</v>
      </c>
      <c r="AO973" s="171" t="s">
        <v>370</v>
      </c>
    </row>
    <row r="974" spans="1:43" x14ac:dyDescent="0.3">
      <c r="D974" s="30" t="s">
        <v>561</v>
      </c>
      <c r="E974" s="30"/>
      <c r="F974" s="139"/>
      <c r="G974" s="299">
        <f>'Data base'!L77</f>
        <v>270000</v>
      </c>
      <c r="H974" s="299"/>
      <c r="I974" s="299"/>
      <c r="J974" s="365"/>
      <c r="K974" s="299"/>
      <c r="L974" s="300"/>
      <c r="M974" s="299">
        <f>'Data base'!U77</f>
        <v>150000</v>
      </c>
      <c r="N974" s="299"/>
      <c r="O974" s="299"/>
      <c r="P974" s="365"/>
      <c r="Q974" s="299"/>
      <c r="R974" s="300"/>
      <c r="S974" s="299">
        <f>'Data base'!AD77</f>
        <v>52000</v>
      </c>
      <c r="T974" s="299"/>
      <c r="U974" s="299"/>
      <c r="V974" s="365"/>
      <c r="W974" s="299"/>
      <c r="X974" s="300"/>
      <c r="Y974" s="299">
        <f>'Data base'!AM77</f>
        <v>442000</v>
      </c>
      <c r="Z974" s="300"/>
      <c r="AA974" s="300"/>
      <c r="AB974" s="300"/>
      <c r="AC974" s="300"/>
      <c r="AD974" s="300"/>
      <c r="AE974" s="299">
        <f>'Data base'!AV77</f>
        <v>300000</v>
      </c>
      <c r="AF974" s="300"/>
      <c r="AG974" s="300"/>
      <c r="AH974" s="300"/>
      <c r="AI974" s="300"/>
      <c r="AJ974" s="300"/>
      <c r="AK974" s="299">
        <f>'Data base'!BF77</f>
        <v>306000</v>
      </c>
      <c r="AL974" s="300"/>
      <c r="AM974" s="300"/>
      <c r="AN974" s="300"/>
      <c r="AO974" s="300"/>
      <c r="AP974" s="300"/>
    </row>
    <row r="975" spans="1:43" x14ac:dyDescent="0.3">
      <c r="D975" s="30" t="s">
        <v>1039</v>
      </c>
      <c r="E975" s="30"/>
      <c r="F975" s="139"/>
      <c r="G975" s="125" t="str">
        <f>Protection!E77</f>
        <v>[01.11-31.08]</v>
      </c>
      <c r="H975" s="30"/>
      <c r="I975" s="30"/>
      <c r="J975" s="30"/>
      <c r="K975" s="30"/>
      <c r="L975" s="30"/>
      <c r="M975" s="172">
        <f>Protection!F77</f>
        <v>0</v>
      </c>
      <c r="N975" s="30"/>
      <c r="O975" s="30"/>
      <c r="P975" s="30"/>
      <c r="Q975" s="30"/>
      <c r="R975" s="30"/>
      <c r="S975" s="225">
        <f>Protection!G77</f>
        <v>0</v>
      </c>
      <c r="T975" s="30"/>
      <c r="U975" s="30"/>
      <c r="V975" s="30"/>
      <c r="W975" s="30"/>
      <c r="X975" s="30"/>
      <c r="Y975" s="208">
        <f>Protection!H77</f>
        <v>0</v>
      </c>
      <c r="Z975" s="30"/>
      <c r="AA975" s="30"/>
      <c r="AB975" s="30"/>
      <c r="AC975" s="30"/>
      <c r="AD975" s="30"/>
      <c r="AE975" s="208">
        <f>Protection!I77</f>
        <v>0</v>
      </c>
      <c r="AF975" s="30"/>
      <c r="AG975" s="30"/>
      <c r="AH975" s="30"/>
      <c r="AI975" s="30"/>
      <c r="AJ975" s="30"/>
      <c r="AK975" s="208" t="str">
        <f>Protection!J77</f>
        <v>Yes</v>
      </c>
      <c r="AL975" s="30"/>
      <c r="AM975" s="30"/>
      <c r="AN975" s="30"/>
      <c r="AO975" s="30"/>
    </row>
    <row r="976" spans="1:43" x14ac:dyDescent="0.3">
      <c r="D976" s="30" t="s">
        <v>1038</v>
      </c>
      <c r="E976" s="30"/>
      <c r="F976" s="139"/>
      <c r="G976" s="125" t="str">
        <f>Protection!K77</f>
        <v>none</v>
      </c>
      <c r="H976" s="30"/>
      <c r="I976" s="30"/>
      <c r="J976" s="30"/>
      <c r="K976" s="30"/>
      <c r="L976" s="30"/>
      <c r="M976" s="172">
        <f>Protection!L77</f>
        <v>0</v>
      </c>
      <c r="N976" s="30"/>
      <c r="O976" s="30"/>
      <c r="P976" s="30"/>
      <c r="Q976" s="30"/>
      <c r="R976" s="30"/>
      <c r="S976" s="30" t="str">
        <f>Protection!M77</f>
        <v>none</v>
      </c>
      <c r="T976" s="30"/>
      <c r="U976" s="30"/>
      <c r="V976" s="30"/>
      <c r="W976" s="30"/>
      <c r="X976" s="30"/>
      <c r="Y976" s="208">
        <f>Protection!N77</f>
        <v>0</v>
      </c>
      <c r="Z976" s="30"/>
      <c r="AA976" s="30"/>
      <c r="AB976" s="30"/>
      <c r="AC976" s="30"/>
      <c r="AD976" s="30"/>
      <c r="AE976" s="208">
        <f>Protection!O77</f>
        <v>0</v>
      </c>
      <c r="AF976" s="30"/>
      <c r="AG976" s="30"/>
      <c r="AH976" s="30"/>
      <c r="AI976" s="30"/>
      <c r="AJ976" s="30"/>
      <c r="AK976" s="225">
        <f>Protection!P77</f>
        <v>100</v>
      </c>
      <c r="AL976" s="30"/>
      <c r="AM976" s="30"/>
      <c r="AN976" s="30"/>
      <c r="AO976" s="30"/>
    </row>
    <row r="978" spans="1:46" x14ac:dyDescent="0.3">
      <c r="A978" s="194">
        <v>78</v>
      </c>
      <c r="B978" s="39" t="str">
        <f>'Data base'!C78</f>
        <v>Fringilla montifringilla</v>
      </c>
      <c r="C978" s="29" t="str">
        <f>'Data base'!D78</f>
        <v>Brambling</v>
      </c>
      <c r="D978" s="65" t="s">
        <v>438</v>
      </c>
      <c r="E978" s="65"/>
      <c r="F978" s="131"/>
      <c r="G978" s="138" t="s">
        <v>456</v>
      </c>
      <c r="H978" s="131" t="s">
        <v>439</v>
      </c>
      <c r="I978" s="131" t="s">
        <v>381</v>
      </c>
      <c r="J978" s="131" t="s">
        <v>861</v>
      </c>
      <c r="K978" s="131" t="s">
        <v>860</v>
      </c>
      <c r="L978" s="30"/>
      <c r="N978" s="131" t="s">
        <v>439</v>
      </c>
      <c r="O978" s="131" t="s">
        <v>381</v>
      </c>
      <c r="P978" s="131" t="s">
        <v>861</v>
      </c>
      <c r="Q978" s="131" t="s">
        <v>860</v>
      </c>
      <c r="R978" s="30"/>
      <c r="S978" s="30"/>
      <c r="T978" s="131" t="s">
        <v>439</v>
      </c>
      <c r="U978" s="131" t="s">
        <v>381</v>
      </c>
      <c r="V978" s="131" t="s">
        <v>861</v>
      </c>
      <c r="W978" s="131" t="s">
        <v>860</v>
      </c>
      <c r="X978" s="30"/>
      <c r="Y978" s="137" t="s">
        <v>456</v>
      </c>
      <c r="Z978" s="131" t="s">
        <v>439</v>
      </c>
      <c r="AA978" s="131" t="s">
        <v>381</v>
      </c>
      <c r="AB978" s="131" t="s">
        <v>861</v>
      </c>
      <c r="AC978" s="131" t="s">
        <v>860</v>
      </c>
      <c r="AD978" s="30"/>
      <c r="AE978" s="137" t="s">
        <v>456</v>
      </c>
      <c r="AF978" s="131" t="s">
        <v>439</v>
      </c>
      <c r="AG978" s="131" t="s">
        <v>381</v>
      </c>
      <c r="AH978" s="131" t="s">
        <v>861</v>
      </c>
      <c r="AI978" s="131" t="s">
        <v>860</v>
      </c>
      <c r="AJ978" s="30"/>
      <c r="AK978" s="30"/>
      <c r="AL978" s="131" t="s">
        <v>439</v>
      </c>
      <c r="AM978" s="131" t="s">
        <v>381</v>
      </c>
      <c r="AN978" s="131" t="s">
        <v>861</v>
      </c>
      <c r="AO978" s="131" t="s">
        <v>860</v>
      </c>
    </row>
    <row r="979" spans="1:46" x14ac:dyDescent="0.3">
      <c r="D979" s="130" t="s">
        <v>432</v>
      </c>
      <c r="E979" s="130"/>
      <c r="F979" s="141">
        <f>'Data base'!G78</f>
        <v>3</v>
      </c>
      <c r="G979" s="127">
        <f>$F979</f>
        <v>3</v>
      </c>
      <c r="H979" s="132">
        <v>1</v>
      </c>
      <c r="I979" s="132">
        <v>2</v>
      </c>
      <c r="J979" s="173">
        <v>3</v>
      </c>
      <c r="K979" s="132" t="s">
        <v>440</v>
      </c>
      <c r="L979" s="30"/>
      <c r="M979" s="167">
        <f>$F979</f>
        <v>3</v>
      </c>
      <c r="N979" s="168">
        <v>1</v>
      </c>
      <c r="O979" s="168">
        <v>2</v>
      </c>
      <c r="P979" s="173">
        <v>3</v>
      </c>
      <c r="Q979" s="168" t="s">
        <v>440</v>
      </c>
      <c r="R979" s="30"/>
      <c r="S979" s="127">
        <f>$F979</f>
        <v>3</v>
      </c>
      <c r="T979" s="132">
        <v>1</v>
      </c>
      <c r="U979" s="132">
        <v>2</v>
      </c>
      <c r="V979" s="142">
        <v>3</v>
      </c>
      <c r="W979" s="132" t="s">
        <v>440</v>
      </c>
      <c r="X979" s="30"/>
      <c r="Y979" s="167">
        <f>$F979</f>
        <v>3</v>
      </c>
      <c r="Z979" s="168">
        <v>1</v>
      </c>
      <c r="AA979" s="168">
        <v>2</v>
      </c>
      <c r="AB979" s="173">
        <v>3</v>
      </c>
      <c r="AC979" s="168" t="s">
        <v>440</v>
      </c>
      <c r="AD979" s="30"/>
      <c r="AE979" s="167">
        <f>$F979</f>
        <v>3</v>
      </c>
      <c r="AF979" s="168">
        <v>1</v>
      </c>
      <c r="AG979" s="168">
        <v>2</v>
      </c>
      <c r="AH979" s="173">
        <v>3</v>
      </c>
      <c r="AI979" s="168" t="s">
        <v>440</v>
      </c>
      <c r="AJ979" s="30"/>
      <c r="AK979" s="167">
        <f>$F979</f>
        <v>3</v>
      </c>
      <c r="AL979" s="168">
        <v>1</v>
      </c>
      <c r="AM979" s="168">
        <v>2</v>
      </c>
      <c r="AN979" s="173">
        <v>3</v>
      </c>
      <c r="AO979" s="168" t="s">
        <v>440</v>
      </c>
    </row>
    <row r="980" spans="1:46" x14ac:dyDescent="0.3">
      <c r="D980" s="31" t="s">
        <v>435</v>
      </c>
      <c r="E980" s="30"/>
      <c r="F980" s="140">
        <f>'Data base'!J78</f>
        <v>0</v>
      </c>
      <c r="G980" s="127">
        <f>$F980</f>
        <v>0</v>
      </c>
      <c r="H980" s="127" t="s">
        <v>389</v>
      </c>
      <c r="I980" s="127" t="s">
        <v>404</v>
      </c>
      <c r="J980" s="127" t="s">
        <v>446</v>
      </c>
      <c r="K980" s="171" t="s">
        <v>447</v>
      </c>
      <c r="L980" s="30"/>
      <c r="M980" s="167">
        <f>$F980</f>
        <v>0</v>
      </c>
      <c r="N980" s="167" t="s">
        <v>389</v>
      </c>
      <c r="O980" s="167" t="s">
        <v>404</v>
      </c>
      <c r="P980" s="167" t="s">
        <v>446</v>
      </c>
      <c r="Q980" s="171" t="s">
        <v>447</v>
      </c>
      <c r="R980" s="30"/>
      <c r="S980" s="127">
        <f>$F980</f>
        <v>0</v>
      </c>
      <c r="T980" s="127" t="s">
        <v>389</v>
      </c>
      <c r="U980" s="127" t="s">
        <v>404</v>
      </c>
      <c r="V980" s="127" t="s">
        <v>446</v>
      </c>
      <c r="W980" s="138" t="s">
        <v>447</v>
      </c>
      <c r="X980" s="30"/>
      <c r="Y980" s="167">
        <f>$F980</f>
        <v>0</v>
      </c>
      <c r="Z980" s="167" t="s">
        <v>389</v>
      </c>
      <c r="AA980" s="167" t="s">
        <v>404</v>
      </c>
      <c r="AB980" s="167" t="s">
        <v>446</v>
      </c>
      <c r="AC980" s="171" t="s">
        <v>447</v>
      </c>
      <c r="AD980" s="30"/>
      <c r="AE980" s="167">
        <f>$F980</f>
        <v>0</v>
      </c>
      <c r="AF980" s="167" t="s">
        <v>389</v>
      </c>
      <c r="AG980" s="167" t="s">
        <v>404</v>
      </c>
      <c r="AH980" s="167" t="s">
        <v>446</v>
      </c>
      <c r="AI980" s="171" t="s">
        <v>447</v>
      </c>
      <c r="AJ980" s="30"/>
      <c r="AK980" s="167">
        <f>$F980</f>
        <v>0</v>
      </c>
      <c r="AL980" s="167" t="s">
        <v>389</v>
      </c>
      <c r="AM980" s="167" t="s">
        <v>404</v>
      </c>
      <c r="AN980" s="167" t="s">
        <v>446</v>
      </c>
      <c r="AO980" s="171" t="s">
        <v>447</v>
      </c>
    </row>
    <row r="981" spans="1:46" s="194" customFormat="1" x14ac:dyDescent="0.3">
      <c r="B981" s="3"/>
      <c r="D981" s="31" t="s">
        <v>601</v>
      </c>
      <c r="F981" s="139"/>
      <c r="G981" s="97">
        <f>'Data base'!S78</f>
        <v>0</v>
      </c>
      <c r="H981" s="208" t="s">
        <v>640</v>
      </c>
      <c r="I981" s="208" t="s">
        <v>1058</v>
      </c>
      <c r="J981" s="208" t="s">
        <v>1057</v>
      </c>
      <c r="K981" s="208" t="s">
        <v>1054</v>
      </c>
      <c r="M981" s="98">
        <f>'Data base'!AB78</f>
        <v>0</v>
      </c>
      <c r="N981" s="208" t="s">
        <v>640</v>
      </c>
      <c r="O981" s="208" t="s">
        <v>1058</v>
      </c>
      <c r="P981" s="208" t="s">
        <v>1057</v>
      </c>
      <c r="Q981" s="171" t="s">
        <v>1054</v>
      </c>
      <c r="S981" s="97">
        <f>'Data base'!AK78</f>
        <v>6.0520355350515311</v>
      </c>
      <c r="T981" s="171" t="s">
        <v>1046</v>
      </c>
      <c r="U981" s="208" t="s">
        <v>1058</v>
      </c>
      <c r="V981" s="208" t="s">
        <v>1057</v>
      </c>
      <c r="W981" s="208" t="s">
        <v>1054</v>
      </c>
      <c r="Y981" s="97">
        <f>'Data base'!AT78</f>
        <v>0</v>
      </c>
      <c r="Z981" s="208" t="s">
        <v>640</v>
      </c>
      <c r="AA981" s="208" t="s">
        <v>1058</v>
      </c>
      <c r="AB981" s="208" t="s">
        <v>1057</v>
      </c>
      <c r="AC981" s="208" t="s">
        <v>1054</v>
      </c>
      <c r="AE981" s="97">
        <f>'Data base'!BC78</f>
        <v>0</v>
      </c>
      <c r="AF981" s="208" t="s">
        <v>640</v>
      </c>
      <c r="AG981" s="208" t="s">
        <v>1058</v>
      </c>
      <c r="AH981" s="208" t="s">
        <v>1057</v>
      </c>
      <c r="AI981" s="208" t="s">
        <v>1054</v>
      </c>
      <c r="AK981" s="97">
        <f>'Data base'!BM78</f>
        <v>5.2612763455068352</v>
      </c>
      <c r="AL981" s="171" t="s">
        <v>1046</v>
      </c>
      <c r="AM981" s="208" t="s">
        <v>1058</v>
      </c>
      <c r="AN981" s="208" t="s">
        <v>1057</v>
      </c>
      <c r="AO981" s="208" t="s">
        <v>1054</v>
      </c>
    </row>
    <row r="982" spans="1:46" x14ac:dyDescent="0.3">
      <c r="D982" s="31" t="s">
        <v>433</v>
      </c>
      <c r="E982" s="133" t="s">
        <v>441</v>
      </c>
      <c r="F982" s="139"/>
      <c r="H982" s="127" t="s">
        <v>442</v>
      </c>
      <c r="I982" s="127" t="s">
        <v>443</v>
      </c>
      <c r="J982" s="127" t="s">
        <v>444</v>
      </c>
      <c r="K982" s="127" t="s">
        <v>445</v>
      </c>
      <c r="L982" s="30"/>
      <c r="M982" s="172" t="str">
        <f>'Data base'!T78</f>
        <v>VU</v>
      </c>
      <c r="N982" s="167" t="s">
        <v>442</v>
      </c>
      <c r="O982" s="171" t="s">
        <v>443</v>
      </c>
      <c r="P982" s="167" t="s">
        <v>444</v>
      </c>
      <c r="Q982" s="167" t="s">
        <v>445</v>
      </c>
      <c r="R982" s="30"/>
      <c r="S982" s="127" t="str">
        <f>'Data base'!AC78</f>
        <v>-</v>
      </c>
      <c r="T982" s="127" t="s">
        <v>442</v>
      </c>
      <c r="U982" s="127" t="s">
        <v>443</v>
      </c>
      <c r="V982" s="127" t="s">
        <v>444</v>
      </c>
      <c r="W982" s="138" t="s">
        <v>445</v>
      </c>
      <c r="X982" s="30"/>
      <c r="Y982" s="97" t="str">
        <f>'Data base'!AL78</f>
        <v>-</v>
      </c>
      <c r="Z982" s="167" t="s">
        <v>442</v>
      </c>
      <c r="AA982" s="167" t="s">
        <v>443</v>
      </c>
      <c r="AB982" s="167" t="s">
        <v>444</v>
      </c>
      <c r="AC982" s="167" t="s">
        <v>445</v>
      </c>
      <c r="AD982" s="30"/>
      <c r="AE982" s="208" t="str">
        <f>'Data base'!AU78</f>
        <v>-</v>
      </c>
      <c r="AF982" s="167" t="s">
        <v>442</v>
      </c>
      <c r="AG982" s="167" t="s">
        <v>443</v>
      </c>
      <c r="AH982" s="167" t="s">
        <v>444</v>
      </c>
      <c r="AI982" s="167" t="s">
        <v>445</v>
      </c>
      <c r="AJ982" s="30"/>
      <c r="AK982" s="208" t="str">
        <f>'Data base'!BD78</f>
        <v>-</v>
      </c>
      <c r="AL982" s="167" t="s">
        <v>442</v>
      </c>
      <c r="AM982" s="167" t="s">
        <v>443</v>
      </c>
      <c r="AN982" s="167" t="s">
        <v>444</v>
      </c>
      <c r="AO982" s="171" t="s">
        <v>445</v>
      </c>
    </row>
    <row r="983" spans="1:46" x14ac:dyDescent="0.3">
      <c r="D983" s="264" t="s">
        <v>434</v>
      </c>
      <c r="E983" s="30" t="s">
        <v>384</v>
      </c>
      <c r="F983" s="139"/>
      <c r="H983" s="127" t="s">
        <v>389</v>
      </c>
      <c r="I983" s="127" t="s">
        <v>404</v>
      </c>
      <c r="J983" s="127" t="s">
        <v>287</v>
      </c>
      <c r="K983" s="127" t="s">
        <v>318</v>
      </c>
      <c r="L983" s="30"/>
      <c r="M983" s="218" t="str">
        <f>'Data base'!Y78</f>
        <v>- (50 - 70)</v>
      </c>
      <c r="N983" s="167" t="s">
        <v>389</v>
      </c>
      <c r="O983" s="171" t="s">
        <v>404</v>
      </c>
      <c r="P983" s="167" t="s">
        <v>287</v>
      </c>
      <c r="Q983" s="167" t="s">
        <v>318</v>
      </c>
      <c r="R983" s="30"/>
      <c r="S983" s="127" t="str">
        <f>'Data base'!AH78</f>
        <v xml:space="preserve"> - (30 - 46)</v>
      </c>
      <c r="T983" s="171" t="s">
        <v>389</v>
      </c>
      <c r="U983" s="127" t="s">
        <v>404</v>
      </c>
      <c r="V983" s="127" t="s">
        <v>287</v>
      </c>
      <c r="W983" s="127" t="s">
        <v>318</v>
      </c>
      <c r="X983" s="30"/>
      <c r="Y983" s="99" t="str">
        <f>'Data base'!AQ78</f>
        <v>-</v>
      </c>
      <c r="Z983" s="167" t="s">
        <v>389</v>
      </c>
      <c r="AA983" s="167" t="s">
        <v>404</v>
      </c>
      <c r="AB983" s="167" t="s">
        <v>287</v>
      </c>
      <c r="AC983" s="167" t="s">
        <v>318</v>
      </c>
      <c r="AD983" s="30"/>
      <c r="AE983" s="208" t="str">
        <f>'Data base'!AZ78</f>
        <v>-</v>
      </c>
      <c r="AF983" s="167" t="s">
        <v>389</v>
      </c>
      <c r="AG983" s="167" t="s">
        <v>404</v>
      </c>
      <c r="AH983" s="167" t="s">
        <v>287</v>
      </c>
      <c r="AI983" s="167" t="s">
        <v>318</v>
      </c>
      <c r="AJ983" s="30"/>
      <c r="AK983" s="99">
        <f>'Data base'!BJ78</f>
        <v>0</v>
      </c>
      <c r="AL983" s="167" t="s">
        <v>389</v>
      </c>
      <c r="AM983" s="167" t="s">
        <v>404</v>
      </c>
      <c r="AN983" s="171" t="s">
        <v>287</v>
      </c>
      <c r="AO983" s="167" t="s">
        <v>318</v>
      </c>
    </row>
    <row r="984" spans="1:46" x14ac:dyDescent="0.3">
      <c r="D984" s="264"/>
      <c r="E984" s="30" t="s">
        <v>383</v>
      </c>
      <c r="F984" s="139"/>
      <c r="H984" s="134"/>
      <c r="I984" s="127" t="s">
        <v>389</v>
      </c>
      <c r="J984" s="127" t="s">
        <v>287</v>
      </c>
      <c r="K984" s="127" t="s">
        <v>318</v>
      </c>
      <c r="L984" s="30"/>
      <c r="M984" s="218">
        <f>'Data base'!X78</f>
        <v>0</v>
      </c>
      <c r="N984" s="169"/>
      <c r="O984" s="167" t="s">
        <v>389</v>
      </c>
      <c r="P984" s="171" t="s">
        <v>287</v>
      </c>
      <c r="Q984" s="167" t="s">
        <v>318</v>
      </c>
      <c r="R984" s="30"/>
      <c r="S984" s="127" t="str">
        <f>'Data base'!AG78</f>
        <v>- (12 - 38)</v>
      </c>
      <c r="T984" s="134"/>
      <c r="U984" s="171" t="s">
        <v>389</v>
      </c>
      <c r="V984" s="127" t="s">
        <v>287</v>
      </c>
      <c r="W984" s="127" t="s">
        <v>318</v>
      </c>
      <c r="X984" s="30"/>
      <c r="Y984" s="99" t="str">
        <f>'Data base'!AP78</f>
        <v>-</v>
      </c>
      <c r="Z984" s="169"/>
      <c r="AA984" s="167" t="s">
        <v>389</v>
      </c>
      <c r="AB984" s="167" t="s">
        <v>287</v>
      </c>
      <c r="AC984" s="167" t="s">
        <v>318</v>
      </c>
      <c r="AD984" s="30"/>
      <c r="AE984" s="208" t="str">
        <f>'Data base'!AY78</f>
        <v>-</v>
      </c>
      <c r="AF984" s="169"/>
      <c r="AG984" s="167" t="s">
        <v>389</v>
      </c>
      <c r="AH984" s="167" t="s">
        <v>287</v>
      </c>
      <c r="AI984" s="167" t="s">
        <v>318</v>
      </c>
      <c r="AJ984" s="30"/>
      <c r="AK984" s="99" t="str">
        <f>'Data base'!BI78</f>
        <v xml:space="preserve"> - (18 - 32)</v>
      </c>
      <c r="AL984" s="169"/>
      <c r="AM984" s="171" t="s">
        <v>389</v>
      </c>
      <c r="AN984" s="167" t="s">
        <v>287</v>
      </c>
      <c r="AO984" s="167" t="s">
        <v>318</v>
      </c>
    </row>
    <row r="985" spans="1:46" x14ac:dyDescent="0.3">
      <c r="D985" s="30" t="s">
        <v>436</v>
      </c>
      <c r="E985" s="30"/>
      <c r="F985" s="139"/>
      <c r="H985" s="127" t="s">
        <v>448</v>
      </c>
      <c r="I985" s="127" t="s">
        <v>449</v>
      </c>
      <c r="J985" s="127" t="s">
        <v>450</v>
      </c>
      <c r="K985" s="127" t="s">
        <v>493</v>
      </c>
      <c r="L985" s="30"/>
      <c r="M985" s="361">
        <f>'Data base'!W78</f>
        <v>40</v>
      </c>
      <c r="N985" s="171" t="s">
        <v>1040</v>
      </c>
      <c r="O985" s="167" t="s">
        <v>449</v>
      </c>
      <c r="P985" s="167" t="s">
        <v>450</v>
      </c>
      <c r="Q985" s="167" t="s">
        <v>493</v>
      </c>
      <c r="R985" s="30"/>
      <c r="S985" s="100">
        <f>'Data base'!AF78</f>
        <v>2.1428571428571427E-4</v>
      </c>
      <c r="T985" s="127" t="s">
        <v>448</v>
      </c>
      <c r="U985" s="127" t="s">
        <v>449</v>
      </c>
      <c r="V985" s="127" t="s">
        <v>450</v>
      </c>
      <c r="W985" s="171" t="s">
        <v>493</v>
      </c>
      <c r="X985" s="30"/>
      <c r="Y985" s="100" t="e">
        <f>'Data base'!AO78</f>
        <v>#DIV/0!</v>
      </c>
      <c r="Z985" s="167" t="s">
        <v>448</v>
      </c>
      <c r="AA985" s="167" t="s">
        <v>449</v>
      </c>
      <c r="AB985" s="167" t="s">
        <v>450</v>
      </c>
      <c r="AC985" s="167" t="s">
        <v>493</v>
      </c>
      <c r="AD985" s="30"/>
      <c r="AE985" s="178" t="e">
        <f>'Data base'!AX78</f>
        <v>#DIV/0!</v>
      </c>
      <c r="AF985" s="167" t="s">
        <v>448</v>
      </c>
      <c r="AG985" s="167" t="s">
        <v>449</v>
      </c>
      <c r="AH985" s="167" t="s">
        <v>450</v>
      </c>
      <c r="AI985" s="167" t="s">
        <v>493</v>
      </c>
      <c r="AJ985" s="30"/>
      <c r="AK985" s="178">
        <f>'Data base'!BH78</f>
        <v>3.1897926634768739E-4</v>
      </c>
      <c r="AL985" s="167" t="s">
        <v>448</v>
      </c>
      <c r="AM985" s="167" t="s">
        <v>449</v>
      </c>
      <c r="AN985" s="167" t="s">
        <v>450</v>
      </c>
      <c r="AO985" s="171" t="s">
        <v>493</v>
      </c>
    </row>
    <row r="986" spans="1:46" x14ac:dyDescent="0.3">
      <c r="D986" s="30" t="s">
        <v>437</v>
      </c>
      <c r="E986" s="30"/>
      <c r="F986" s="140" t="str">
        <f>'Data base'!E78</f>
        <v>&lt;3.3</v>
      </c>
      <c r="G986" s="127" t="str">
        <f>$F986</f>
        <v>&lt;3.3</v>
      </c>
      <c r="H986" s="127" t="s">
        <v>451</v>
      </c>
      <c r="I986" s="127" t="s">
        <v>452</v>
      </c>
      <c r="J986" s="135" t="s">
        <v>453</v>
      </c>
      <c r="K986" s="171" t="s">
        <v>370</v>
      </c>
      <c r="L986" s="30"/>
      <c r="M986" s="172">
        <f>$F121</f>
        <v>0</v>
      </c>
      <c r="N986" s="167" t="s">
        <v>451</v>
      </c>
      <c r="O986" s="167" t="s">
        <v>452</v>
      </c>
      <c r="P986" s="170" t="s">
        <v>453</v>
      </c>
      <c r="Q986" s="171" t="s">
        <v>370</v>
      </c>
      <c r="R986" s="30"/>
      <c r="S986" s="127" t="str">
        <f>$F986</f>
        <v>&lt;3.3</v>
      </c>
      <c r="T986" s="127" t="s">
        <v>451</v>
      </c>
      <c r="U986" s="127" t="s">
        <v>452</v>
      </c>
      <c r="V986" s="135" t="s">
        <v>453</v>
      </c>
      <c r="W986" s="138" t="s">
        <v>370</v>
      </c>
      <c r="X986" s="30"/>
      <c r="Y986" s="208" t="str">
        <f>$F986</f>
        <v>&lt;3.3</v>
      </c>
      <c r="Z986" s="167" t="s">
        <v>451</v>
      </c>
      <c r="AA986" s="167" t="s">
        <v>452</v>
      </c>
      <c r="AB986" s="170" t="s">
        <v>453</v>
      </c>
      <c r="AC986" s="171" t="s">
        <v>370</v>
      </c>
      <c r="AD986" s="30"/>
      <c r="AE986" s="208" t="str">
        <f>$F986</f>
        <v>&lt;3.3</v>
      </c>
      <c r="AF986" s="167" t="s">
        <v>451</v>
      </c>
      <c r="AG986" s="167" t="s">
        <v>452</v>
      </c>
      <c r="AH986" s="170" t="s">
        <v>453</v>
      </c>
      <c r="AI986" s="171" t="s">
        <v>370</v>
      </c>
      <c r="AJ986" s="30"/>
      <c r="AK986" s="208" t="str">
        <f>$F986</f>
        <v>&lt;3.3</v>
      </c>
      <c r="AL986" s="167" t="s">
        <v>451</v>
      </c>
      <c r="AM986" s="167" t="s">
        <v>452</v>
      </c>
      <c r="AN986" s="170" t="s">
        <v>453</v>
      </c>
      <c r="AO986" s="171" t="s">
        <v>370</v>
      </c>
    </row>
    <row r="987" spans="1:46" x14ac:dyDescent="0.3">
      <c r="D987" s="30" t="s">
        <v>561</v>
      </c>
      <c r="E987" s="30"/>
      <c r="F987" s="139"/>
      <c r="G987" s="299"/>
      <c r="H987" s="299"/>
      <c r="I987" s="299"/>
      <c r="J987" s="365"/>
      <c r="K987" s="299"/>
      <c r="L987" s="300"/>
      <c r="M987" s="299">
        <f>'Data base'!U78</f>
        <v>1</v>
      </c>
      <c r="N987" s="299"/>
      <c r="O987" s="299"/>
      <c r="P987" s="365"/>
      <c r="Q987" s="299"/>
      <c r="R987" s="300"/>
      <c r="S987" s="299">
        <f>'Data base'!AD78</f>
        <v>1400000</v>
      </c>
      <c r="T987" s="299"/>
      <c r="U987" s="299"/>
      <c r="V987" s="365"/>
      <c r="W987" s="299"/>
      <c r="X987" s="300"/>
      <c r="Y987" s="299">
        <f>'Data base'!AM78</f>
        <v>0</v>
      </c>
      <c r="Z987" s="300"/>
      <c r="AA987" s="300"/>
      <c r="AB987" s="300"/>
      <c r="AC987" s="300"/>
      <c r="AD987" s="300"/>
      <c r="AE987" s="299">
        <f>'Data base'!AV78</f>
        <v>0</v>
      </c>
      <c r="AF987" s="300"/>
      <c r="AG987" s="300"/>
      <c r="AH987" s="300"/>
      <c r="AI987" s="300"/>
      <c r="AJ987" s="300"/>
      <c r="AK987" s="299">
        <f>'Data base'!BF78</f>
        <v>1254000</v>
      </c>
      <c r="AL987" s="300"/>
      <c r="AM987" s="300"/>
      <c r="AN987" s="300"/>
      <c r="AO987" s="300"/>
      <c r="AP987" s="300"/>
      <c r="AQ987" s="300"/>
      <c r="AR987" s="300"/>
      <c r="AS987" s="300"/>
      <c r="AT987" s="300"/>
    </row>
    <row r="988" spans="1:46" x14ac:dyDescent="0.3">
      <c r="D988" s="30" t="s">
        <v>1039</v>
      </c>
      <c r="E988" s="30"/>
      <c r="F988" s="139"/>
      <c r="H988" s="30"/>
      <c r="I988" s="30"/>
      <c r="J988" s="30"/>
      <c r="K988" s="30"/>
      <c r="L988" s="30"/>
      <c r="M988" s="172">
        <f>Protection!F78</f>
        <v>0</v>
      </c>
      <c r="N988" s="30"/>
      <c r="O988" s="30"/>
      <c r="P988" s="30"/>
      <c r="Q988" s="30"/>
      <c r="R988" s="30"/>
      <c r="S988" s="225">
        <f>Protection!G78</f>
        <v>0</v>
      </c>
      <c r="T988" s="30"/>
      <c r="U988" s="30"/>
      <c r="V988" s="30"/>
      <c r="W988" s="30"/>
      <c r="X988" s="30"/>
      <c r="Y988" s="208">
        <f>Protection!H78</f>
        <v>0</v>
      </c>
      <c r="Z988" s="30"/>
      <c r="AA988" s="30"/>
      <c r="AB988" s="30"/>
      <c r="AC988" s="30"/>
      <c r="AD988" s="30"/>
      <c r="AE988" s="208">
        <f>Protection!I78</f>
        <v>0</v>
      </c>
      <c r="AF988" s="30"/>
      <c r="AG988" s="30"/>
      <c r="AH988" s="30"/>
      <c r="AI988" s="30"/>
      <c r="AJ988" s="30"/>
      <c r="AK988" s="208">
        <f>Protection!J78</f>
        <v>0</v>
      </c>
      <c r="AL988" s="30"/>
      <c r="AM988" s="30"/>
      <c r="AN988" s="30"/>
      <c r="AO988" s="30"/>
    </row>
    <row r="989" spans="1:46" x14ac:dyDescent="0.3">
      <c r="D989" s="30" t="s">
        <v>1038</v>
      </c>
      <c r="E989" s="30"/>
      <c r="F989" s="139"/>
      <c r="H989" s="30"/>
      <c r="I989" s="30"/>
      <c r="J989" s="30"/>
      <c r="K989" s="30"/>
      <c r="L989" s="30"/>
      <c r="M989" s="172">
        <f>Protection!L78</f>
        <v>0</v>
      </c>
      <c r="N989" s="30"/>
      <c r="O989" s="30"/>
      <c r="P989" s="30"/>
      <c r="Q989" s="30"/>
      <c r="R989" s="30"/>
      <c r="S989" s="30" t="str">
        <f>Protection!M78</f>
        <v>none</v>
      </c>
      <c r="T989" s="30"/>
      <c r="U989" s="30"/>
      <c r="V989" s="30"/>
      <c r="W989" s="30"/>
      <c r="X989" s="30"/>
      <c r="Y989" s="208">
        <f>Protection!N78</f>
        <v>0</v>
      </c>
      <c r="Z989" s="30"/>
      <c r="AA989" s="30"/>
      <c r="AB989" s="30"/>
      <c r="AC989" s="30"/>
      <c r="AD989" s="30"/>
      <c r="AE989" s="208">
        <f>Protection!O78</f>
        <v>0</v>
      </c>
      <c r="AF989" s="30"/>
      <c r="AG989" s="30"/>
      <c r="AH989" s="30"/>
      <c r="AI989" s="30"/>
      <c r="AJ989" s="30"/>
      <c r="AK989" s="225" t="str">
        <f>Protection!P78</f>
        <v>-</v>
      </c>
      <c r="AL989" s="30"/>
      <c r="AM989" s="30"/>
      <c r="AN989" s="30"/>
      <c r="AO989" s="30"/>
    </row>
    <row r="991" spans="1:46" x14ac:dyDescent="0.3">
      <c r="A991" s="194">
        <v>79</v>
      </c>
      <c r="B991" s="39" t="str">
        <f>'Data base'!C79</f>
        <v>Serinus serinus</v>
      </c>
      <c r="C991" s="29" t="str">
        <f>'Data base'!D79</f>
        <v>European Serin</v>
      </c>
      <c r="D991" s="65" t="s">
        <v>438</v>
      </c>
      <c r="E991" s="65"/>
      <c r="F991" s="131"/>
      <c r="H991" s="131" t="s">
        <v>439</v>
      </c>
      <c r="I991" s="131" t="s">
        <v>381</v>
      </c>
      <c r="J991" s="131" t="s">
        <v>861</v>
      </c>
      <c r="K991" s="131" t="s">
        <v>860</v>
      </c>
      <c r="L991" s="30"/>
      <c r="N991" s="131" t="s">
        <v>439</v>
      </c>
      <c r="O991" s="131" t="s">
        <v>381</v>
      </c>
      <c r="P991" s="131" t="s">
        <v>861</v>
      </c>
      <c r="Q991" s="131" t="s">
        <v>860</v>
      </c>
      <c r="R991" s="30"/>
      <c r="S991" s="30"/>
      <c r="T991" s="131" t="s">
        <v>439</v>
      </c>
      <c r="U991" s="131" t="s">
        <v>381</v>
      </c>
      <c r="V991" s="131" t="s">
        <v>861</v>
      </c>
      <c r="W991" s="131" t="s">
        <v>860</v>
      </c>
      <c r="X991" s="30"/>
      <c r="Y991" s="30"/>
      <c r="Z991" s="131" t="s">
        <v>439</v>
      </c>
      <c r="AA991" s="131" t="s">
        <v>381</v>
      </c>
      <c r="AB991" s="131" t="s">
        <v>861</v>
      </c>
      <c r="AC991" s="131" t="s">
        <v>860</v>
      </c>
      <c r="AD991" s="30"/>
      <c r="AE991" s="30"/>
      <c r="AF991" s="131" t="s">
        <v>439</v>
      </c>
      <c r="AG991" s="131" t="s">
        <v>381</v>
      </c>
      <c r="AH991" s="131" t="s">
        <v>861</v>
      </c>
      <c r="AI991" s="131" t="s">
        <v>860</v>
      </c>
      <c r="AJ991" s="30"/>
      <c r="AK991" s="30"/>
      <c r="AL991" s="131" t="s">
        <v>439</v>
      </c>
      <c r="AM991" s="131" t="s">
        <v>381</v>
      </c>
      <c r="AN991" s="131" t="s">
        <v>861</v>
      </c>
      <c r="AO991" s="131" t="s">
        <v>860</v>
      </c>
    </row>
    <row r="992" spans="1:46" x14ac:dyDescent="0.3">
      <c r="D992" s="130" t="s">
        <v>432</v>
      </c>
      <c r="E992" s="130"/>
      <c r="F992" s="141">
        <f>'Data base'!G79</f>
        <v>2</v>
      </c>
      <c r="G992" s="127">
        <f>$F992</f>
        <v>2</v>
      </c>
      <c r="H992" s="132">
        <v>1</v>
      </c>
      <c r="I992" s="142">
        <v>2</v>
      </c>
      <c r="J992" s="132">
        <v>3</v>
      </c>
      <c r="K992" s="132" t="s">
        <v>440</v>
      </c>
      <c r="L992" s="30"/>
      <c r="M992" s="140">
        <f>$F992</f>
        <v>2</v>
      </c>
      <c r="N992" s="132">
        <v>1</v>
      </c>
      <c r="O992" s="173">
        <v>2</v>
      </c>
      <c r="P992" s="132">
        <v>3</v>
      </c>
      <c r="Q992" s="132" t="s">
        <v>440</v>
      </c>
      <c r="R992" s="30"/>
      <c r="S992" s="127">
        <f>$F992</f>
        <v>2</v>
      </c>
      <c r="T992" s="132">
        <v>1</v>
      </c>
      <c r="U992" s="142">
        <v>2</v>
      </c>
      <c r="V992" s="132">
        <v>3</v>
      </c>
      <c r="W992" s="132" t="s">
        <v>440</v>
      </c>
      <c r="X992" s="30"/>
      <c r="Y992" s="172">
        <f>$F992</f>
        <v>2</v>
      </c>
      <c r="Z992" s="168">
        <v>1</v>
      </c>
      <c r="AA992" s="173">
        <v>2</v>
      </c>
      <c r="AB992" s="168">
        <v>3</v>
      </c>
      <c r="AC992" s="168" t="s">
        <v>440</v>
      </c>
      <c r="AD992" s="30"/>
      <c r="AE992" s="172">
        <f>$F992</f>
        <v>2</v>
      </c>
      <c r="AF992" s="168">
        <v>1</v>
      </c>
      <c r="AG992" s="173">
        <v>2</v>
      </c>
      <c r="AH992" s="168">
        <v>3</v>
      </c>
      <c r="AI992" s="168" t="s">
        <v>440</v>
      </c>
      <c r="AJ992" s="30"/>
      <c r="AK992" s="172">
        <f>$F992</f>
        <v>2</v>
      </c>
      <c r="AL992" s="168">
        <v>1</v>
      </c>
      <c r="AM992" s="173">
        <v>2</v>
      </c>
      <c r="AN992" s="168">
        <v>3</v>
      </c>
      <c r="AO992" s="168" t="s">
        <v>440</v>
      </c>
    </row>
    <row r="993" spans="1:41" x14ac:dyDescent="0.3">
      <c r="D993" s="31" t="s">
        <v>435</v>
      </c>
      <c r="E993" s="30"/>
      <c r="F993" s="140">
        <f>'Data base'!J79</f>
        <v>0</v>
      </c>
      <c r="G993" s="127">
        <f>$F993</f>
        <v>0</v>
      </c>
      <c r="H993" s="127" t="s">
        <v>389</v>
      </c>
      <c r="I993" s="127" t="s">
        <v>404</v>
      </c>
      <c r="J993" s="127" t="s">
        <v>446</v>
      </c>
      <c r="K993" s="138" t="s">
        <v>447</v>
      </c>
      <c r="L993" s="30"/>
      <c r="M993" s="140">
        <f>$F993</f>
        <v>0</v>
      </c>
      <c r="N993" s="127" t="s">
        <v>389</v>
      </c>
      <c r="O993" s="127" t="s">
        <v>404</v>
      </c>
      <c r="P993" s="127" t="s">
        <v>446</v>
      </c>
      <c r="Q993" s="171" t="s">
        <v>447</v>
      </c>
      <c r="R993" s="30"/>
      <c r="S993" s="127">
        <f>$F993</f>
        <v>0</v>
      </c>
      <c r="T993" s="127" t="s">
        <v>389</v>
      </c>
      <c r="U993" s="127" t="s">
        <v>404</v>
      </c>
      <c r="V993" s="127" t="s">
        <v>446</v>
      </c>
      <c r="W993" s="138" t="s">
        <v>447</v>
      </c>
      <c r="X993" s="30"/>
      <c r="Y993" s="172">
        <f>$F993</f>
        <v>0</v>
      </c>
      <c r="Z993" s="167" t="s">
        <v>389</v>
      </c>
      <c r="AA993" s="167" t="s">
        <v>404</v>
      </c>
      <c r="AB993" s="167" t="s">
        <v>446</v>
      </c>
      <c r="AC993" s="171" t="s">
        <v>447</v>
      </c>
      <c r="AD993" s="30"/>
      <c r="AE993" s="172">
        <f>$F993</f>
        <v>0</v>
      </c>
      <c r="AF993" s="167" t="s">
        <v>389</v>
      </c>
      <c r="AG993" s="167" t="s">
        <v>404</v>
      </c>
      <c r="AH993" s="167" t="s">
        <v>446</v>
      </c>
      <c r="AI993" s="171" t="s">
        <v>447</v>
      </c>
      <c r="AJ993" s="30"/>
      <c r="AK993" s="172">
        <f>$F993</f>
        <v>0</v>
      </c>
      <c r="AL993" s="167" t="s">
        <v>389</v>
      </c>
      <c r="AM993" s="167" t="s">
        <v>404</v>
      </c>
      <c r="AN993" s="167" t="s">
        <v>446</v>
      </c>
      <c r="AO993" s="171" t="s">
        <v>447</v>
      </c>
    </row>
    <row r="994" spans="1:41" s="194" customFormat="1" x14ac:dyDescent="0.3">
      <c r="B994" s="3"/>
      <c r="D994" s="31" t="s">
        <v>601</v>
      </c>
      <c r="F994" s="139"/>
      <c r="G994" s="97">
        <f>'Data base'!S79</f>
        <v>0</v>
      </c>
      <c r="H994" s="208" t="s">
        <v>640</v>
      </c>
      <c r="I994" s="208" t="s">
        <v>1058</v>
      </c>
      <c r="J994" s="208" t="s">
        <v>1057</v>
      </c>
      <c r="K994" s="171" t="s">
        <v>1054</v>
      </c>
      <c r="M994" s="98">
        <f>'Data base'!AB79</f>
        <v>9.772733704784646E-4</v>
      </c>
      <c r="N994" s="208" t="s">
        <v>640</v>
      </c>
      <c r="O994" s="208" t="s">
        <v>1058</v>
      </c>
      <c r="P994" s="208" t="s">
        <v>1057</v>
      </c>
      <c r="Q994" s="171" t="s">
        <v>1054</v>
      </c>
      <c r="S994" s="97">
        <f>'Data base'!AK79</f>
        <v>0</v>
      </c>
      <c r="T994" s="208" t="s">
        <v>640</v>
      </c>
      <c r="U994" s="208" t="s">
        <v>1058</v>
      </c>
      <c r="V994" s="208" t="s">
        <v>1057</v>
      </c>
      <c r="W994" s="171" t="s">
        <v>1054</v>
      </c>
      <c r="Y994" s="97">
        <f>'Data base'!AT79</f>
        <v>0</v>
      </c>
      <c r="Z994" s="208" t="s">
        <v>640</v>
      </c>
      <c r="AA994" s="208" t="s">
        <v>1058</v>
      </c>
      <c r="AB994" s="208" t="s">
        <v>1057</v>
      </c>
      <c r="AC994" s="171" t="s">
        <v>1054</v>
      </c>
      <c r="AE994" s="97">
        <f>'Data base'!BC79</f>
        <v>0</v>
      </c>
      <c r="AF994" s="208" t="s">
        <v>640</v>
      </c>
      <c r="AG994" s="208" t="s">
        <v>1058</v>
      </c>
      <c r="AH994" s="208" t="s">
        <v>1057</v>
      </c>
      <c r="AI994" s="171" t="s">
        <v>1054</v>
      </c>
      <c r="AK994" s="97">
        <f>'Data base'!BM79</f>
        <v>0</v>
      </c>
      <c r="AL994" s="208" t="s">
        <v>640</v>
      </c>
      <c r="AM994" s="208" t="s">
        <v>1058</v>
      </c>
      <c r="AN994" s="208" t="s">
        <v>1057</v>
      </c>
      <c r="AO994" s="171" t="s">
        <v>1054</v>
      </c>
    </row>
    <row r="995" spans="1:41" x14ac:dyDescent="0.3">
      <c r="D995" s="31" t="s">
        <v>433</v>
      </c>
      <c r="E995" s="133" t="s">
        <v>441</v>
      </c>
      <c r="F995" s="139"/>
      <c r="G995" s="127" t="str">
        <f>'Data base'!K79</f>
        <v>VU</v>
      </c>
      <c r="H995" s="127" t="s">
        <v>442</v>
      </c>
      <c r="I995" s="138" t="s">
        <v>443</v>
      </c>
      <c r="J995" s="127" t="s">
        <v>444</v>
      </c>
      <c r="K995" s="127" t="s">
        <v>445</v>
      </c>
      <c r="L995" s="30"/>
      <c r="M995" s="172" t="str">
        <f>'Data base'!T79</f>
        <v>NT</v>
      </c>
      <c r="N995" s="127" t="s">
        <v>442</v>
      </c>
      <c r="O995" s="127" t="s">
        <v>443</v>
      </c>
      <c r="P995" s="171" t="s">
        <v>444</v>
      </c>
      <c r="Q995" s="127" t="s">
        <v>445</v>
      </c>
      <c r="R995" s="30"/>
      <c r="S995" s="127" t="str">
        <f>'Data base'!AC79</f>
        <v>(NA)</v>
      </c>
      <c r="T995" s="127" t="s">
        <v>442</v>
      </c>
      <c r="U995" s="127" t="s">
        <v>443</v>
      </c>
      <c r="V995" s="127" t="s">
        <v>444</v>
      </c>
      <c r="W995" s="127" t="s">
        <v>445</v>
      </c>
      <c r="X995" s="30"/>
      <c r="Y995" s="97" t="str">
        <f>'Data base'!AL79</f>
        <v>-</v>
      </c>
      <c r="Z995" s="167" t="s">
        <v>442</v>
      </c>
      <c r="AA995" s="167" t="s">
        <v>443</v>
      </c>
      <c r="AB995" s="167" t="s">
        <v>444</v>
      </c>
      <c r="AC995" s="171" t="s">
        <v>445</v>
      </c>
      <c r="AD995" s="30"/>
      <c r="AE995" s="208" t="str">
        <f>'Data base'!AU79</f>
        <v>-</v>
      </c>
      <c r="AF995" s="167" t="s">
        <v>442</v>
      </c>
      <c r="AG995" s="167" t="s">
        <v>443</v>
      </c>
      <c r="AH995" s="167" t="s">
        <v>444</v>
      </c>
      <c r="AI995" s="171" t="s">
        <v>445</v>
      </c>
      <c r="AJ995" s="30"/>
      <c r="AK995" s="208" t="str">
        <f>'Data base'!BD79</f>
        <v>VU</v>
      </c>
      <c r="AL995" s="167" t="s">
        <v>442</v>
      </c>
      <c r="AM995" s="171" t="s">
        <v>443</v>
      </c>
      <c r="AN995" s="167" t="s">
        <v>444</v>
      </c>
      <c r="AO995" s="167" t="s">
        <v>445</v>
      </c>
    </row>
    <row r="996" spans="1:41" x14ac:dyDescent="0.3">
      <c r="D996" s="264" t="s">
        <v>434</v>
      </c>
      <c r="E996" s="30" t="s">
        <v>384</v>
      </c>
      <c r="F996" s="139"/>
      <c r="G996" s="127" t="str">
        <f>'Data base'!P79</f>
        <v>-</v>
      </c>
      <c r="H996" s="127" t="s">
        <v>389</v>
      </c>
      <c r="I996" s="127" t="s">
        <v>404</v>
      </c>
      <c r="J996" s="171" t="s">
        <v>287</v>
      </c>
      <c r="K996" s="127" t="s">
        <v>318</v>
      </c>
      <c r="L996" s="30"/>
      <c r="M996" s="218" t="str">
        <f>'Data base'!Y79</f>
        <v>+ (20 - 50)</v>
      </c>
      <c r="N996" s="127" t="s">
        <v>389</v>
      </c>
      <c r="O996" s="127" t="s">
        <v>404</v>
      </c>
      <c r="P996" s="127" t="s">
        <v>287</v>
      </c>
      <c r="Q996" s="171" t="s">
        <v>318</v>
      </c>
      <c r="R996" s="30"/>
      <c r="S996" s="127" t="str">
        <f>'Data base'!AH79</f>
        <v>F</v>
      </c>
      <c r="T996" s="144" t="s">
        <v>389</v>
      </c>
      <c r="U996" s="144" t="s">
        <v>404</v>
      </c>
      <c r="V996" s="144" t="s">
        <v>287</v>
      </c>
      <c r="W996" s="144" t="s">
        <v>318</v>
      </c>
      <c r="X996" s="30"/>
      <c r="Y996" s="99" t="str">
        <f>'Data base'!AQ79</f>
        <v xml:space="preserve"> + (- 516)</v>
      </c>
      <c r="Z996" s="167" t="s">
        <v>389</v>
      </c>
      <c r="AA996" s="167" t="s">
        <v>404</v>
      </c>
      <c r="AB996" s="167" t="s">
        <v>287</v>
      </c>
      <c r="AC996" s="171" t="s">
        <v>318</v>
      </c>
      <c r="AD996" s="30"/>
      <c r="AE996" s="204" t="str">
        <f>'Data base'!AZ79</f>
        <v xml:space="preserve"> + (2,900 - 4,900)</v>
      </c>
      <c r="AF996" s="167" t="s">
        <v>389</v>
      </c>
      <c r="AG996" s="167" t="s">
        <v>404</v>
      </c>
      <c r="AH996" s="167" t="s">
        <v>287</v>
      </c>
      <c r="AI996" s="171" t="s">
        <v>318</v>
      </c>
      <c r="AJ996" s="30"/>
      <c r="AK996" s="99">
        <f>'Data base'!BJ79</f>
        <v>0</v>
      </c>
      <c r="AL996" s="167" t="s">
        <v>389</v>
      </c>
      <c r="AM996" s="167" t="s">
        <v>404</v>
      </c>
      <c r="AN996" s="171" t="s">
        <v>287</v>
      </c>
      <c r="AO996" s="167" t="s">
        <v>318</v>
      </c>
    </row>
    <row r="997" spans="1:41" x14ac:dyDescent="0.3">
      <c r="D997" s="264"/>
      <c r="E997" s="30" t="s">
        <v>383</v>
      </c>
      <c r="F997" s="139"/>
      <c r="G997" s="127" t="str">
        <f>'Data base'!O79</f>
        <v>-</v>
      </c>
      <c r="H997" s="134"/>
      <c r="I997" s="127" t="s">
        <v>389</v>
      </c>
      <c r="J997" s="171" t="s">
        <v>287</v>
      </c>
      <c r="K997" s="127" t="s">
        <v>318</v>
      </c>
      <c r="L997" s="30"/>
      <c r="M997" s="218">
        <f>'Data base'!X79</f>
        <v>0</v>
      </c>
      <c r="N997" s="134"/>
      <c r="O997" s="127" t="s">
        <v>389</v>
      </c>
      <c r="P997" s="171" t="s">
        <v>287</v>
      </c>
      <c r="Q997" s="127" t="s">
        <v>318</v>
      </c>
      <c r="R997" s="30"/>
      <c r="S997" s="127" t="str">
        <f>'Data base'!AG79</f>
        <v xml:space="preserve">x </v>
      </c>
      <c r="T997" s="134"/>
      <c r="U997" s="144" t="s">
        <v>389</v>
      </c>
      <c r="V997" s="144" t="s">
        <v>287</v>
      </c>
      <c r="W997" s="144" t="s">
        <v>318</v>
      </c>
      <c r="X997" s="30"/>
      <c r="Y997" s="99" t="str">
        <f>'Data base'!AP79</f>
        <v>x</v>
      </c>
      <c r="Z997" s="169"/>
      <c r="AA997" s="167" t="s">
        <v>389</v>
      </c>
      <c r="AB997" s="167" t="s">
        <v>287</v>
      </c>
      <c r="AC997" s="167" t="s">
        <v>318</v>
      </c>
      <c r="AD997" s="30"/>
      <c r="AE997" s="204" t="str">
        <f>'Data base'!AY79</f>
        <v xml:space="preserve"> + (650 - 1,150)</v>
      </c>
      <c r="AF997" s="169"/>
      <c r="AG997" s="167" t="s">
        <v>389</v>
      </c>
      <c r="AH997" s="167" t="s">
        <v>287</v>
      </c>
      <c r="AI997" s="171" t="s">
        <v>318</v>
      </c>
      <c r="AJ997" s="30"/>
      <c r="AK997" s="99">
        <f>'Data base'!BI79</f>
        <v>0</v>
      </c>
      <c r="AL997" s="169"/>
      <c r="AM997" s="167" t="s">
        <v>389</v>
      </c>
      <c r="AN997" s="171" t="s">
        <v>287</v>
      </c>
      <c r="AO997" s="167" t="s">
        <v>318</v>
      </c>
    </row>
    <row r="998" spans="1:41" x14ac:dyDescent="0.3">
      <c r="D998" s="30" t="s">
        <v>436</v>
      </c>
      <c r="E998" s="30"/>
      <c r="F998" s="139"/>
      <c r="G998" s="97">
        <f>'Data base'!N79</f>
        <v>2</v>
      </c>
      <c r="H998" s="171" t="s">
        <v>1040</v>
      </c>
      <c r="I998" s="127" t="s">
        <v>449</v>
      </c>
      <c r="J998" s="127" t="s">
        <v>450</v>
      </c>
      <c r="K998" s="127" t="s">
        <v>493</v>
      </c>
      <c r="L998" s="30"/>
      <c r="M998" s="158">
        <f>'Data base'!W79</f>
        <v>0.4</v>
      </c>
      <c r="N998" s="127" t="s">
        <v>448</v>
      </c>
      <c r="O998" s="171" t="s">
        <v>1049</v>
      </c>
      <c r="P998" s="127" t="s">
        <v>450</v>
      </c>
      <c r="Q998" s="127" t="s">
        <v>493</v>
      </c>
      <c r="R998" s="30"/>
      <c r="S998" s="127">
        <f>'Data base'!AF79</f>
        <v>300</v>
      </c>
      <c r="T998" s="171" t="s">
        <v>1040</v>
      </c>
      <c r="U998" s="127" t="s">
        <v>449</v>
      </c>
      <c r="V998" s="127" t="s">
        <v>450</v>
      </c>
      <c r="W998" s="127" t="s">
        <v>493</v>
      </c>
      <c r="X998" s="30"/>
      <c r="Y998" s="97">
        <f>'Data base'!AO79</f>
        <v>0.46511627906976744</v>
      </c>
      <c r="Z998" s="167" t="s">
        <v>448</v>
      </c>
      <c r="AA998" s="171" t="s">
        <v>1049</v>
      </c>
      <c r="AB998" s="167" t="s">
        <v>450</v>
      </c>
      <c r="AC998" s="167" t="s">
        <v>493</v>
      </c>
      <c r="AD998" s="30"/>
      <c r="AE998" s="96">
        <f>'Data base'!AX79</f>
        <v>4.0000000000000001E-3</v>
      </c>
      <c r="AF998" s="167" t="s">
        <v>448</v>
      </c>
      <c r="AG998" s="167" t="s">
        <v>449</v>
      </c>
      <c r="AH998" s="167" t="s">
        <v>450</v>
      </c>
      <c r="AI998" s="171" t="s">
        <v>493</v>
      </c>
      <c r="AJ998" s="30"/>
      <c r="AK998" s="97">
        <f>'Data base'!BH79</f>
        <v>13.333333333333334</v>
      </c>
      <c r="AL998" s="171" t="s">
        <v>1040</v>
      </c>
      <c r="AM998" s="167" t="s">
        <v>449</v>
      </c>
      <c r="AN998" s="167" t="s">
        <v>450</v>
      </c>
      <c r="AO998" s="167" t="s">
        <v>493</v>
      </c>
    </row>
    <row r="999" spans="1:41" x14ac:dyDescent="0.3">
      <c r="D999" s="30" t="s">
        <v>437</v>
      </c>
      <c r="E999" s="30"/>
      <c r="F999" s="140" t="str">
        <f>'Data base'!E79</f>
        <v>&lt;3.3</v>
      </c>
      <c r="G999" s="127" t="str">
        <f>$F999</f>
        <v>&lt;3.3</v>
      </c>
      <c r="H999" s="127" t="s">
        <v>451</v>
      </c>
      <c r="I999" s="127" t="s">
        <v>452</v>
      </c>
      <c r="J999" s="135" t="s">
        <v>453</v>
      </c>
      <c r="K999" s="138" t="s">
        <v>370</v>
      </c>
      <c r="L999" s="30"/>
      <c r="M999" s="172">
        <f>$F134</f>
        <v>0</v>
      </c>
      <c r="N999" s="127" t="s">
        <v>451</v>
      </c>
      <c r="O999" s="127" t="s">
        <v>452</v>
      </c>
      <c r="P999" s="135" t="s">
        <v>453</v>
      </c>
      <c r="Q999" s="171" t="s">
        <v>370</v>
      </c>
      <c r="R999" s="30"/>
      <c r="S999" s="127" t="str">
        <f>$F999</f>
        <v>&lt;3.3</v>
      </c>
      <c r="T999" s="127" t="s">
        <v>451</v>
      </c>
      <c r="U999" s="127" t="s">
        <v>452</v>
      </c>
      <c r="V999" s="135" t="s">
        <v>453</v>
      </c>
      <c r="W999" s="138" t="s">
        <v>370</v>
      </c>
      <c r="X999" s="30"/>
      <c r="Y999" s="208" t="str">
        <f>$F999</f>
        <v>&lt;3.3</v>
      </c>
      <c r="Z999" s="167" t="s">
        <v>451</v>
      </c>
      <c r="AA999" s="167" t="s">
        <v>452</v>
      </c>
      <c r="AB999" s="170" t="s">
        <v>453</v>
      </c>
      <c r="AC999" s="171" t="s">
        <v>370</v>
      </c>
      <c r="AD999" s="30"/>
      <c r="AE999" s="208" t="str">
        <f>$F999</f>
        <v>&lt;3.3</v>
      </c>
      <c r="AF999" s="167" t="s">
        <v>451</v>
      </c>
      <c r="AG999" s="167" t="s">
        <v>452</v>
      </c>
      <c r="AH999" s="170" t="s">
        <v>453</v>
      </c>
      <c r="AI999" s="171" t="s">
        <v>370</v>
      </c>
      <c r="AJ999" s="30"/>
      <c r="AK999" s="208" t="str">
        <f>$F999</f>
        <v>&lt;3.3</v>
      </c>
      <c r="AL999" s="167" t="s">
        <v>451</v>
      </c>
      <c r="AM999" s="167" t="s">
        <v>452</v>
      </c>
      <c r="AN999" s="170" t="s">
        <v>453</v>
      </c>
      <c r="AO999" s="171" t="s">
        <v>370</v>
      </c>
    </row>
    <row r="1000" spans="1:41" x14ac:dyDescent="0.3">
      <c r="D1000" s="30" t="s">
        <v>561</v>
      </c>
      <c r="E1000" s="30"/>
      <c r="F1000" s="139"/>
      <c r="G1000" s="40">
        <f>'Data base'!L79</f>
        <v>20</v>
      </c>
      <c r="H1000" s="127"/>
      <c r="I1000" s="127"/>
      <c r="J1000" s="135"/>
      <c r="K1000" s="127"/>
      <c r="L1000" s="194"/>
      <c r="M1000" s="172">
        <f>'Data base'!U79</f>
        <v>100</v>
      </c>
      <c r="N1000" s="127"/>
      <c r="O1000" s="127"/>
      <c r="P1000" s="135"/>
      <c r="Q1000" s="127"/>
      <c r="R1000" s="30"/>
      <c r="S1000" s="127">
        <f>'Data base'!AD79</f>
        <v>1</v>
      </c>
      <c r="T1000" s="127"/>
      <c r="U1000" s="127"/>
      <c r="V1000" s="135"/>
      <c r="W1000" s="127"/>
      <c r="X1000" s="30"/>
      <c r="Y1000" s="208">
        <f>'Data base'!AM79</f>
        <v>129</v>
      </c>
      <c r="Z1000" s="30"/>
      <c r="AA1000" s="30"/>
      <c r="AB1000" s="30"/>
      <c r="AC1000" s="30"/>
      <c r="AD1000" s="30"/>
      <c r="AE1000" s="208">
        <f>'Data base'!AV79</f>
        <v>15000</v>
      </c>
      <c r="AF1000" s="30"/>
      <c r="AG1000" s="30"/>
      <c r="AH1000" s="30"/>
      <c r="AI1000" s="30"/>
      <c r="AJ1000" s="30"/>
      <c r="AK1000" s="208">
        <f>'Data base'!BF79</f>
        <v>30</v>
      </c>
      <c r="AL1000" s="30"/>
      <c r="AM1000" s="30"/>
      <c r="AN1000" s="30"/>
      <c r="AO1000" s="30"/>
    </row>
    <row r="1001" spans="1:41" x14ac:dyDescent="0.3">
      <c r="D1001" s="30" t="s">
        <v>1039</v>
      </c>
      <c r="E1001" s="30"/>
      <c r="F1001" s="139"/>
      <c r="G1001" s="125" t="str">
        <f>Protection!E79</f>
        <v>none - except deliberate destruction of, or damage to, their nests and eggs or removal of their nests</v>
      </c>
      <c r="H1001" s="30"/>
      <c r="I1001" s="30"/>
      <c r="J1001" s="30"/>
      <c r="K1001" s="30"/>
      <c r="L1001" s="30"/>
      <c r="M1001" s="172">
        <f>Protection!F79</f>
        <v>0</v>
      </c>
      <c r="N1001" s="30"/>
      <c r="O1001" s="30"/>
      <c r="P1001" s="30"/>
      <c r="Q1001" s="30"/>
      <c r="R1001" s="30"/>
      <c r="S1001" s="225">
        <f>Protection!G79</f>
        <v>0</v>
      </c>
      <c r="T1001" s="30"/>
      <c r="U1001" s="30"/>
      <c r="V1001" s="30"/>
      <c r="W1001" s="30"/>
      <c r="X1001" s="30"/>
      <c r="Y1001" s="208">
        <f>Protection!H79</f>
        <v>0</v>
      </c>
      <c r="Z1001" s="30"/>
      <c r="AA1001" s="30"/>
      <c r="AB1001" s="30"/>
      <c r="AC1001" s="30"/>
      <c r="AD1001" s="30"/>
      <c r="AE1001" s="208">
        <f>Protection!I79</f>
        <v>0</v>
      </c>
      <c r="AF1001" s="30"/>
      <c r="AG1001" s="30"/>
      <c r="AH1001" s="30"/>
      <c r="AI1001" s="30"/>
      <c r="AJ1001" s="30"/>
      <c r="AK1001" s="208">
        <f>Protection!J79</f>
        <v>0</v>
      </c>
      <c r="AL1001" s="30"/>
      <c r="AM1001" s="30"/>
      <c r="AN1001" s="30"/>
      <c r="AO1001" s="30"/>
    </row>
    <row r="1002" spans="1:41" x14ac:dyDescent="0.3">
      <c r="D1002" s="30" t="s">
        <v>1038</v>
      </c>
      <c r="E1002" s="30"/>
      <c r="F1002" s="139"/>
      <c r="G1002" s="125" t="str">
        <f>Protection!K79</f>
        <v>none</v>
      </c>
      <c r="H1002" s="30"/>
      <c r="I1002" s="30"/>
      <c r="J1002" s="30"/>
      <c r="K1002" s="30"/>
      <c r="L1002" s="30"/>
      <c r="M1002" s="172">
        <f>Protection!L79</f>
        <v>0</v>
      </c>
      <c r="N1002" s="30"/>
      <c r="O1002" s="30"/>
      <c r="P1002" s="30"/>
      <c r="Q1002" s="30"/>
      <c r="R1002" s="30"/>
      <c r="S1002" s="30" t="str">
        <f>Protection!M79</f>
        <v>none</v>
      </c>
      <c r="T1002" s="30"/>
      <c r="U1002" s="30"/>
      <c r="V1002" s="30"/>
      <c r="W1002" s="30"/>
      <c r="X1002" s="30"/>
      <c r="Y1002" s="208">
        <f>Protection!N79</f>
        <v>0</v>
      </c>
      <c r="Z1002" s="30"/>
      <c r="AA1002" s="30"/>
      <c r="AB1002" s="30"/>
      <c r="AC1002" s="30"/>
      <c r="AD1002" s="30"/>
      <c r="AE1002" s="208">
        <f>Protection!O79</f>
        <v>0</v>
      </c>
      <c r="AF1002" s="30"/>
      <c r="AG1002" s="30"/>
      <c r="AH1002" s="30"/>
      <c r="AI1002" s="30"/>
      <c r="AJ1002" s="30"/>
      <c r="AK1002" s="225" t="str">
        <f>Protection!P79</f>
        <v>Territory</v>
      </c>
      <c r="AL1002" s="30"/>
      <c r="AM1002" s="30"/>
      <c r="AN1002" s="30"/>
      <c r="AO1002" s="30"/>
    </row>
    <row r="1004" spans="1:41" x14ac:dyDescent="0.3">
      <c r="A1004" s="194">
        <v>80</v>
      </c>
      <c r="B1004" s="39" t="str">
        <f>'Data base'!C80</f>
        <v>Carduelis chloris</v>
      </c>
      <c r="C1004" s="29" t="str">
        <f>'Data base'!D80</f>
        <v>European Greenfinch</v>
      </c>
      <c r="D1004" s="65" t="s">
        <v>438</v>
      </c>
      <c r="E1004" s="65"/>
      <c r="F1004" s="131"/>
      <c r="H1004" s="131" t="s">
        <v>439</v>
      </c>
      <c r="I1004" s="131" t="s">
        <v>381</v>
      </c>
      <c r="J1004" s="131" t="s">
        <v>861</v>
      </c>
      <c r="K1004" s="131" t="s">
        <v>860</v>
      </c>
      <c r="L1004" s="30"/>
      <c r="N1004" s="131" t="s">
        <v>439</v>
      </c>
      <c r="O1004" s="131" t="s">
        <v>381</v>
      </c>
      <c r="P1004" s="131" t="s">
        <v>861</v>
      </c>
      <c r="Q1004" s="131" t="s">
        <v>860</v>
      </c>
      <c r="R1004" s="30"/>
      <c r="S1004" s="30"/>
      <c r="T1004" s="131" t="s">
        <v>439</v>
      </c>
      <c r="U1004" s="131" t="s">
        <v>381</v>
      </c>
      <c r="V1004" s="131" t="s">
        <v>861</v>
      </c>
      <c r="W1004" s="131" t="s">
        <v>860</v>
      </c>
      <c r="X1004" s="30"/>
      <c r="Y1004" s="30"/>
      <c r="Z1004" s="131" t="s">
        <v>439</v>
      </c>
      <c r="AA1004" s="131" t="s">
        <v>381</v>
      </c>
      <c r="AB1004" s="131" t="s">
        <v>861</v>
      </c>
      <c r="AC1004" s="131" t="s">
        <v>860</v>
      </c>
      <c r="AD1004" s="30"/>
      <c r="AE1004" s="30"/>
      <c r="AF1004" s="131" t="s">
        <v>439</v>
      </c>
      <c r="AG1004" s="131" t="s">
        <v>381</v>
      </c>
      <c r="AH1004" s="131" t="s">
        <v>861</v>
      </c>
      <c r="AI1004" s="131" t="s">
        <v>860</v>
      </c>
      <c r="AJ1004" s="30"/>
      <c r="AK1004" s="30"/>
      <c r="AL1004" s="131" t="s">
        <v>439</v>
      </c>
      <c r="AM1004" s="131" t="s">
        <v>381</v>
      </c>
      <c r="AN1004" s="131" t="s">
        <v>861</v>
      </c>
      <c r="AO1004" s="131" t="s">
        <v>860</v>
      </c>
    </row>
    <row r="1005" spans="1:41" x14ac:dyDescent="0.3">
      <c r="D1005" s="130" t="s">
        <v>432</v>
      </c>
      <c r="E1005" s="130"/>
      <c r="F1005" s="141">
        <f>'Data base'!G80</f>
        <v>0</v>
      </c>
      <c r="G1005" s="127">
        <f>$F1005</f>
        <v>0</v>
      </c>
      <c r="H1005" s="132">
        <v>1</v>
      </c>
      <c r="I1005" s="132">
        <v>2</v>
      </c>
      <c r="J1005" s="132">
        <v>3</v>
      </c>
      <c r="K1005" s="142" t="s">
        <v>440</v>
      </c>
      <c r="L1005" s="30"/>
      <c r="M1005" s="140">
        <f>$F1005</f>
        <v>0</v>
      </c>
      <c r="N1005" s="132">
        <v>1</v>
      </c>
      <c r="O1005" s="132">
        <v>2</v>
      </c>
      <c r="P1005" s="132">
        <v>3</v>
      </c>
      <c r="Q1005" s="173" t="s">
        <v>440</v>
      </c>
      <c r="R1005" s="30"/>
      <c r="S1005" s="127">
        <f>$F1005</f>
        <v>0</v>
      </c>
      <c r="T1005" s="132">
        <v>1</v>
      </c>
      <c r="U1005" s="132">
        <v>2</v>
      </c>
      <c r="V1005" s="132">
        <v>3</v>
      </c>
      <c r="W1005" s="142" t="s">
        <v>440</v>
      </c>
      <c r="X1005" s="30"/>
      <c r="Y1005" s="172">
        <f>$F1005</f>
        <v>0</v>
      </c>
      <c r="Z1005" s="168">
        <v>1</v>
      </c>
      <c r="AA1005" s="168">
        <v>2</v>
      </c>
      <c r="AB1005" s="168">
        <v>3</v>
      </c>
      <c r="AC1005" s="173" t="s">
        <v>440</v>
      </c>
      <c r="AD1005" s="30"/>
      <c r="AE1005" s="172">
        <f>$F1005</f>
        <v>0</v>
      </c>
      <c r="AF1005" s="168">
        <v>1</v>
      </c>
      <c r="AG1005" s="168">
        <v>2</v>
      </c>
      <c r="AH1005" s="168">
        <v>3</v>
      </c>
      <c r="AI1005" s="173" t="s">
        <v>440</v>
      </c>
      <c r="AJ1005" s="30"/>
      <c r="AK1005" s="172">
        <f>$F1005</f>
        <v>0</v>
      </c>
      <c r="AL1005" s="168">
        <v>1</v>
      </c>
      <c r="AM1005" s="168">
        <v>2</v>
      </c>
      <c r="AN1005" s="168">
        <v>3</v>
      </c>
      <c r="AO1005" s="173" t="s">
        <v>440</v>
      </c>
    </row>
    <row r="1006" spans="1:41" x14ac:dyDescent="0.3">
      <c r="D1006" s="31" t="s">
        <v>435</v>
      </c>
      <c r="E1006" s="30"/>
      <c r="F1006" s="140">
        <f>'Data base'!J80</f>
        <v>0</v>
      </c>
      <c r="G1006" s="127">
        <f>$F1006</f>
        <v>0</v>
      </c>
      <c r="H1006" s="127" t="s">
        <v>389</v>
      </c>
      <c r="I1006" s="127" t="s">
        <v>404</v>
      </c>
      <c r="J1006" s="127" t="s">
        <v>446</v>
      </c>
      <c r="K1006" s="138" t="s">
        <v>447</v>
      </c>
      <c r="L1006" s="30"/>
      <c r="M1006" s="140">
        <f>$F1006</f>
        <v>0</v>
      </c>
      <c r="N1006" s="127" t="s">
        <v>389</v>
      </c>
      <c r="O1006" s="127" t="s">
        <v>404</v>
      </c>
      <c r="P1006" s="127" t="s">
        <v>446</v>
      </c>
      <c r="Q1006" s="171" t="s">
        <v>447</v>
      </c>
      <c r="R1006" s="30"/>
      <c r="S1006" s="127">
        <f>$F1006</f>
        <v>0</v>
      </c>
      <c r="T1006" s="127" t="s">
        <v>389</v>
      </c>
      <c r="U1006" s="127" t="s">
        <v>404</v>
      </c>
      <c r="V1006" s="127" t="s">
        <v>446</v>
      </c>
      <c r="W1006" s="138" t="s">
        <v>447</v>
      </c>
      <c r="X1006" s="30"/>
      <c r="Y1006" s="172">
        <f>$F1006</f>
        <v>0</v>
      </c>
      <c r="Z1006" s="167" t="s">
        <v>389</v>
      </c>
      <c r="AA1006" s="167" t="s">
        <v>404</v>
      </c>
      <c r="AB1006" s="167" t="s">
        <v>446</v>
      </c>
      <c r="AC1006" s="171" t="s">
        <v>447</v>
      </c>
      <c r="AD1006" s="30"/>
      <c r="AE1006" s="172">
        <f>$F1006</f>
        <v>0</v>
      </c>
      <c r="AF1006" s="167" t="s">
        <v>389</v>
      </c>
      <c r="AG1006" s="167" t="s">
        <v>404</v>
      </c>
      <c r="AH1006" s="167" t="s">
        <v>446</v>
      </c>
      <c r="AI1006" s="171" t="s">
        <v>447</v>
      </c>
      <c r="AJ1006" s="30"/>
      <c r="AK1006" s="172">
        <f>$F1006</f>
        <v>0</v>
      </c>
      <c r="AL1006" s="167" t="s">
        <v>389</v>
      </c>
      <c r="AM1006" s="167" t="s">
        <v>404</v>
      </c>
      <c r="AN1006" s="167" t="s">
        <v>446</v>
      </c>
      <c r="AO1006" s="171" t="s">
        <v>447</v>
      </c>
    </row>
    <row r="1007" spans="1:41" s="194" customFormat="1" x14ac:dyDescent="0.3">
      <c r="B1007" s="3"/>
      <c r="D1007" s="31" t="s">
        <v>601</v>
      </c>
      <c r="F1007" s="139"/>
      <c r="G1007" s="97">
        <f>'Data base'!S80</f>
        <v>2.5970007425627695</v>
      </c>
      <c r="H1007" s="171" t="s">
        <v>1046</v>
      </c>
      <c r="I1007" s="208" t="s">
        <v>1058</v>
      </c>
      <c r="J1007" s="208" t="s">
        <v>1057</v>
      </c>
      <c r="K1007" s="208" t="s">
        <v>1054</v>
      </c>
      <c r="M1007" s="98">
        <f>'Data base'!AB80</f>
        <v>0.48863668523923232</v>
      </c>
      <c r="N1007" s="208" t="s">
        <v>640</v>
      </c>
      <c r="O1007" s="208" t="s">
        <v>1058</v>
      </c>
      <c r="P1007" s="171" t="s">
        <v>1055</v>
      </c>
      <c r="Q1007" s="208" t="s">
        <v>1054</v>
      </c>
      <c r="S1007" s="97">
        <f>'Data base'!AK80</f>
        <v>0.18299891466678497</v>
      </c>
      <c r="T1007" s="208" t="s">
        <v>640</v>
      </c>
      <c r="U1007" s="208" t="s">
        <v>1058</v>
      </c>
      <c r="V1007" s="208" t="s">
        <v>1057</v>
      </c>
      <c r="W1007" s="171" t="s">
        <v>1054</v>
      </c>
      <c r="Y1007" s="97">
        <f>'Data base'!AT80</f>
        <v>0.54746312839647626</v>
      </c>
      <c r="Z1007" s="208" t="s">
        <v>640</v>
      </c>
      <c r="AA1007" s="208" t="s">
        <v>1058</v>
      </c>
      <c r="AB1007" s="171" t="s">
        <v>1055</v>
      </c>
      <c r="AC1007" s="208" t="s">
        <v>1054</v>
      </c>
      <c r="AE1007" s="97">
        <f>'Data base'!BC80</f>
        <v>0.54150223583460955</v>
      </c>
      <c r="AF1007" s="208" t="s">
        <v>640</v>
      </c>
      <c r="AG1007" s="208" t="s">
        <v>1058</v>
      </c>
      <c r="AH1007" s="171" t="s">
        <v>1055</v>
      </c>
      <c r="AI1007" s="208" t="s">
        <v>1054</v>
      </c>
      <c r="AK1007" s="97">
        <f>'Data base'!BM80</f>
        <v>0.18650046747132437</v>
      </c>
      <c r="AL1007" s="208" t="s">
        <v>640</v>
      </c>
      <c r="AM1007" s="208" t="s">
        <v>1058</v>
      </c>
      <c r="AN1007" s="208" t="s">
        <v>1057</v>
      </c>
      <c r="AO1007" s="171" t="s">
        <v>1054</v>
      </c>
    </row>
    <row r="1008" spans="1:41" x14ac:dyDescent="0.3">
      <c r="D1008" s="31" t="s">
        <v>433</v>
      </c>
      <c r="E1008" s="133" t="s">
        <v>441</v>
      </c>
      <c r="F1008" s="139"/>
      <c r="G1008" s="127" t="str">
        <f>'Data base'!K80</f>
        <v>LC</v>
      </c>
      <c r="H1008" s="127" t="s">
        <v>442</v>
      </c>
      <c r="I1008" s="127" t="s">
        <v>443</v>
      </c>
      <c r="J1008" s="127" t="s">
        <v>444</v>
      </c>
      <c r="K1008" s="138" t="s">
        <v>445</v>
      </c>
      <c r="L1008" s="30"/>
      <c r="M1008" s="172" t="str">
        <f>'Data base'!T80</f>
        <v>LC</v>
      </c>
      <c r="N1008" s="127" t="s">
        <v>442</v>
      </c>
      <c r="O1008" s="127" t="s">
        <v>443</v>
      </c>
      <c r="P1008" s="127" t="s">
        <v>444</v>
      </c>
      <c r="Q1008" s="171" t="s">
        <v>445</v>
      </c>
      <c r="R1008" s="30"/>
      <c r="S1008" s="127" t="str">
        <f>'Data base'!AC80</f>
        <v>VU</v>
      </c>
      <c r="T1008" s="127" t="s">
        <v>442</v>
      </c>
      <c r="U1008" s="138" t="s">
        <v>443</v>
      </c>
      <c r="V1008" s="127" t="s">
        <v>444</v>
      </c>
      <c r="W1008" s="127" t="s">
        <v>445</v>
      </c>
      <c r="X1008" s="30"/>
      <c r="Y1008" s="97" t="str">
        <f>'Data base'!AL80</f>
        <v>-</v>
      </c>
      <c r="Z1008" s="167" t="s">
        <v>442</v>
      </c>
      <c r="AA1008" s="167" t="s">
        <v>443</v>
      </c>
      <c r="AB1008" s="167" t="s">
        <v>444</v>
      </c>
      <c r="AC1008" s="171" t="s">
        <v>445</v>
      </c>
      <c r="AD1008" s="30"/>
      <c r="AE1008" s="208" t="str">
        <f>'Data base'!AU80</f>
        <v>-</v>
      </c>
      <c r="AF1008" s="167" t="s">
        <v>442</v>
      </c>
      <c r="AG1008" s="167" t="s">
        <v>443</v>
      </c>
      <c r="AH1008" s="167" t="s">
        <v>444</v>
      </c>
      <c r="AI1008" s="171" t="s">
        <v>445</v>
      </c>
      <c r="AJ1008" s="30"/>
      <c r="AK1008" s="208" t="str">
        <f>'Data base'!BD80</f>
        <v>-</v>
      </c>
      <c r="AL1008" s="167" t="s">
        <v>442</v>
      </c>
      <c r="AM1008" s="167" t="s">
        <v>443</v>
      </c>
      <c r="AN1008" s="167" t="s">
        <v>444</v>
      </c>
      <c r="AO1008" s="171" t="s">
        <v>445</v>
      </c>
    </row>
    <row r="1009" spans="1:41" x14ac:dyDescent="0.3">
      <c r="D1009" s="264" t="s">
        <v>434</v>
      </c>
      <c r="E1009" s="30" t="s">
        <v>384</v>
      </c>
      <c r="F1009" s="139"/>
      <c r="G1009" s="40" t="str">
        <f>'Data base'!P80</f>
        <v>+ (50 - 100)</v>
      </c>
      <c r="H1009" s="127" t="s">
        <v>389</v>
      </c>
      <c r="I1009" s="127" t="s">
        <v>404</v>
      </c>
      <c r="J1009" s="127" t="s">
        <v>287</v>
      </c>
      <c r="K1009" s="138" t="s">
        <v>318</v>
      </c>
      <c r="L1009" s="30"/>
      <c r="M1009" s="218" t="str">
        <f>'Data base'!Y80</f>
        <v>+ (50 - 70)</v>
      </c>
      <c r="N1009" s="127" t="s">
        <v>389</v>
      </c>
      <c r="O1009" s="127" t="s">
        <v>404</v>
      </c>
      <c r="P1009" s="127" t="s">
        <v>287</v>
      </c>
      <c r="Q1009" s="171" t="s">
        <v>318</v>
      </c>
      <c r="R1009" s="30"/>
      <c r="S1009" s="128" t="str">
        <f>'Data base'!AH80</f>
        <v xml:space="preserve"> + (349 - 570)</v>
      </c>
      <c r="T1009" s="127" t="s">
        <v>389</v>
      </c>
      <c r="U1009" s="127" t="s">
        <v>404</v>
      </c>
      <c r="V1009" s="127" t="s">
        <v>287</v>
      </c>
      <c r="W1009" s="171" t="s">
        <v>318</v>
      </c>
      <c r="X1009" s="30"/>
      <c r="Y1009" s="99" t="str">
        <f>'Data base'!AQ80</f>
        <v xml:space="preserve"> + (5 - 297)</v>
      </c>
      <c r="Z1009" s="167" t="s">
        <v>389</v>
      </c>
      <c r="AA1009" s="167" t="s">
        <v>404</v>
      </c>
      <c r="AB1009" s="167" t="s">
        <v>287</v>
      </c>
      <c r="AC1009" s="171" t="s">
        <v>318</v>
      </c>
      <c r="AD1009" s="30"/>
      <c r="AE1009" s="208">
        <f>'Data base'!AZ80</f>
        <v>0</v>
      </c>
      <c r="AF1009" s="167" t="s">
        <v>389</v>
      </c>
      <c r="AG1009" s="167" t="s">
        <v>404</v>
      </c>
      <c r="AH1009" s="171" t="s">
        <v>287</v>
      </c>
      <c r="AI1009" s="167" t="s">
        <v>318</v>
      </c>
      <c r="AJ1009" s="30"/>
      <c r="AK1009" s="99">
        <f>'Data base'!BJ80</f>
        <v>0</v>
      </c>
      <c r="AL1009" s="167" t="s">
        <v>389</v>
      </c>
      <c r="AM1009" s="167" t="s">
        <v>404</v>
      </c>
      <c r="AN1009" s="171" t="s">
        <v>287</v>
      </c>
      <c r="AO1009" s="167" t="s">
        <v>318</v>
      </c>
    </row>
    <row r="1010" spans="1:41" x14ac:dyDescent="0.3">
      <c r="D1010" s="264"/>
      <c r="E1010" s="30" t="s">
        <v>383</v>
      </c>
      <c r="F1010" s="139"/>
      <c r="G1010" s="99">
        <f>'Data base'!O80</f>
        <v>0</v>
      </c>
      <c r="H1010" s="134"/>
      <c r="I1010" s="127" t="s">
        <v>389</v>
      </c>
      <c r="J1010" s="138" t="s">
        <v>287</v>
      </c>
      <c r="K1010" s="30" t="s">
        <v>318</v>
      </c>
      <c r="L1010" s="30"/>
      <c r="M1010" s="218" t="str">
        <f>'Data base'!X80</f>
        <v>+ (20 - 50)</v>
      </c>
      <c r="N1010" s="134"/>
      <c r="O1010" s="127" t="s">
        <v>389</v>
      </c>
      <c r="P1010" s="127" t="s">
        <v>287</v>
      </c>
      <c r="Q1010" s="171" t="s">
        <v>318</v>
      </c>
      <c r="R1010" s="30"/>
      <c r="S1010" s="128" t="str">
        <f>'Data base'!AG80</f>
        <v>- (41 - 57)</v>
      </c>
      <c r="T1010" s="134"/>
      <c r="U1010" s="171" t="s">
        <v>389</v>
      </c>
      <c r="V1010" s="127" t="s">
        <v>287</v>
      </c>
      <c r="W1010" s="127" t="s">
        <v>318</v>
      </c>
      <c r="X1010" s="30"/>
      <c r="Y1010" s="99" t="str">
        <f>'Data base'!AP80</f>
        <v xml:space="preserve"> + (6 - 216)</v>
      </c>
      <c r="Z1010" s="169"/>
      <c r="AA1010" s="167" t="s">
        <v>389</v>
      </c>
      <c r="AB1010" s="167" t="s">
        <v>287</v>
      </c>
      <c r="AC1010" s="171" t="s">
        <v>318</v>
      </c>
      <c r="AD1010" s="30"/>
      <c r="AE1010" s="208">
        <f>'Data base'!AY80</f>
        <v>0</v>
      </c>
      <c r="AF1010" s="169"/>
      <c r="AG1010" s="167" t="s">
        <v>389</v>
      </c>
      <c r="AH1010" s="171" t="s">
        <v>287</v>
      </c>
      <c r="AI1010" s="167" t="s">
        <v>318</v>
      </c>
      <c r="AJ1010" s="30"/>
      <c r="AK1010" s="99" t="str">
        <f>'Data base'!BI80</f>
        <v xml:space="preserve"> - (37 - 48)</v>
      </c>
      <c r="AL1010" s="169"/>
      <c r="AM1010" s="171" t="s">
        <v>389</v>
      </c>
      <c r="AN1010" s="167" t="s">
        <v>287</v>
      </c>
      <c r="AO1010" s="167" t="s">
        <v>318</v>
      </c>
    </row>
    <row r="1011" spans="1:41" x14ac:dyDescent="0.3">
      <c r="D1011" s="30" t="s">
        <v>436</v>
      </c>
      <c r="E1011" s="30"/>
      <c r="F1011" s="139"/>
      <c r="G1011" s="100">
        <f>'Data base'!N80</f>
        <v>8.0000000000000004E-4</v>
      </c>
      <c r="H1011" s="127" t="s">
        <v>448</v>
      </c>
      <c r="I1011" s="127" t="s">
        <v>449</v>
      </c>
      <c r="J1011" s="127" t="s">
        <v>450</v>
      </c>
      <c r="K1011" s="138" t="s">
        <v>493</v>
      </c>
      <c r="L1011" s="30"/>
      <c r="M1011" s="216">
        <f>'Data base'!W80</f>
        <v>5.0000000000000001E-4</v>
      </c>
      <c r="N1011" s="127" t="s">
        <v>448</v>
      </c>
      <c r="O1011" s="127" t="s">
        <v>449</v>
      </c>
      <c r="P1011" s="127" t="s">
        <v>450</v>
      </c>
      <c r="Q1011" s="171" t="s">
        <v>493</v>
      </c>
      <c r="R1011" s="30"/>
      <c r="S1011" s="96">
        <f>'Data base'!AF80</f>
        <v>1.7647058823529412E-3</v>
      </c>
      <c r="T1011" s="127" t="s">
        <v>448</v>
      </c>
      <c r="U1011" s="127" t="s">
        <v>449</v>
      </c>
      <c r="V1011" s="127" t="s">
        <v>450</v>
      </c>
      <c r="W1011" s="171" t="s">
        <v>493</v>
      </c>
      <c r="X1011" s="30"/>
      <c r="Y1011" s="97">
        <f>'Data base'!AO80</f>
        <v>5.2816901408450699E-4</v>
      </c>
      <c r="Z1011" s="167" t="s">
        <v>448</v>
      </c>
      <c r="AA1011" s="167" t="s">
        <v>449</v>
      </c>
      <c r="AB1011" s="167" t="s">
        <v>450</v>
      </c>
      <c r="AC1011" s="171" t="s">
        <v>493</v>
      </c>
      <c r="AD1011" s="30"/>
      <c r="AE1011" s="96">
        <f>'Data base'!AX80</f>
        <v>5.0000000000000001E-4</v>
      </c>
      <c r="AF1011" s="167" t="s">
        <v>448</v>
      </c>
      <c r="AG1011" s="167" t="s">
        <v>449</v>
      </c>
      <c r="AH1011" s="167" t="s">
        <v>450</v>
      </c>
      <c r="AI1011" s="171" t="s">
        <v>493</v>
      </c>
      <c r="AJ1011" s="30"/>
      <c r="AK1011" s="96">
        <f>'Data base'!BH80</f>
        <v>1.6597510373443983E-3</v>
      </c>
      <c r="AL1011" s="167" t="s">
        <v>448</v>
      </c>
      <c r="AM1011" s="167" t="s">
        <v>449</v>
      </c>
      <c r="AN1011" s="167" t="s">
        <v>450</v>
      </c>
      <c r="AO1011" s="171" t="s">
        <v>493</v>
      </c>
    </row>
    <row r="1012" spans="1:41" x14ac:dyDescent="0.3">
      <c r="D1012" s="30" t="s">
        <v>437</v>
      </c>
      <c r="E1012" s="30"/>
      <c r="F1012" s="140" t="str">
        <f>'Data base'!E80</f>
        <v>&lt;3.3</v>
      </c>
      <c r="G1012" s="127" t="str">
        <f>$F1012</f>
        <v>&lt;3.3</v>
      </c>
      <c r="H1012" s="127" t="s">
        <v>451</v>
      </c>
      <c r="I1012" s="127" t="s">
        <v>452</v>
      </c>
      <c r="J1012" s="135" t="s">
        <v>453</v>
      </c>
      <c r="K1012" s="138" t="s">
        <v>370</v>
      </c>
      <c r="L1012" s="30"/>
      <c r="M1012" s="172">
        <f>$F147</f>
        <v>0</v>
      </c>
      <c r="N1012" s="127" t="s">
        <v>451</v>
      </c>
      <c r="O1012" s="127" t="s">
        <v>452</v>
      </c>
      <c r="P1012" s="135" t="s">
        <v>453</v>
      </c>
      <c r="Q1012" s="171" t="s">
        <v>370</v>
      </c>
      <c r="R1012" s="30"/>
      <c r="S1012" s="127" t="str">
        <f>$F1012</f>
        <v>&lt;3.3</v>
      </c>
      <c r="T1012" s="127" t="s">
        <v>451</v>
      </c>
      <c r="U1012" s="127" t="s">
        <v>452</v>
      </c>
      <c r="V1012" s="135" t="s">
        <v>453</v>
      </c>
      <c r="W1012" s="138" t="s">
        <v>370</v>
      </c>
      <c r="X1012" s="30"/>
      <c r="Y1012" s="208" t="str">
        <f>$F1012</f>
        <v>&lt;3.3</v>
      </c>
      <c r="Z1012" s="167" t="s">
        <v>451</v>
      </c>
      <c r="AA1012" s="167" t="s">
        <v>452</v>
      </c>
      <c r="AB1012" s="170" t="s">
        <v>453</v>
      </c>
      <c r="AC1012" s="171" t="s">
        <v>370</v>
      </c>
      <c r="AD1012" s="30"/>
      <c r="AE1012" s="208" t="str">
        <f>$F1012</f>
        <v>&lt;3.3</v>
      </c>
      <c r="AF1012" s="167" t="s">
        <v>451</v>
      </c>
      <c r="AG1012" s="167" t="s">
        <v>452</v>
      </c>
      <c r="AH1012" s="170" t="s">
        <v>453</v>
      </c>
      <c r="AI1012" s="171" t="s">
        <v>370</v>
      </c>
      <c r="AJ1012" s="30"/>
      <c r="AK1012" s="208" t="str">
        <f>$F1012</f>
        <v>&lt;3.3</v>
      </c>
      <c r="AL1012" s="167" t="s">
        <v>451</v>
      </c>
      <c r="AM1012" s="167" t="s">
        <v>452</v>
      </c>
      <c r="AN1012" s="170" t="s">
        <v>453</v>
      </c>
      <c r="AO1012" s="171" t="s">
        <v>370</v>
      </c>
    </row>
    <row r="1013" spans="1:41" x14ac:dyDescent="0.3">
      <c r="D1013" s="30" t="s">
        <v>561</v>
      </c>
      <c r="E1013" s="30"/>
      <c r="F1013" s="139"/>
      <c r="G1013" s="299">
        <f>'Data base'!L80</f>
        <v>50000</v>
      </c>
      <c r="H1013" s="299"/>
      <c r="I1013" s="299"/>
      <c r="J1013" s="365"/>
      <c r="K1013" s="299"/>
      <c r="L1013" s="300"/>
      <c r="M1013" s="299">
        <f>'Data base'!U80</f>
        <v>80000</v>
      </c>
      <c r="N1013" s="299"/>
      <c r="O1013" s="299"/>
      <c r="P1013" s="365"/>
      <c r="Q1013" s="299"/>
      <c r="R1013" s="300"/>
      <c r="S1013" s="299">
        <f>'Data base'!AD80</f>
        <v>170000</v>
      </c>
      <c r="T1013" s="299"/>
      <c r="U1013" s="299"/>
      <c r="V1013" s="365"/>
      <c r="W1013" s="299"/>
      <c r="X1013" s="300"/>
      <c r="Y1013" s="299">
        <f>'Data base'!AM80</f>
        <v>113600</v>
      </c>
      <c r="Z1013" s="300"/>
      <c r="AA1013" s="300"/>
      <c r="AB1013" s="300"/>
      <c r="AC1013" s="300"/>
      <c r="AD1013" s="300"/>
      <c r="AE1013" s="299">
        <f>'Data base'!AV80</f>
        <v>120000</v>
      </c>
      <c r="AF1013" s="300"/>
      <c r="AG1013" s="300"/>
      <c r="AH1013" s="300"/>
      <c r="AI1013" s="300"/>
      <c r="AJ1013" s="300"/>
      <c r="AK1013" s="299">
        <f>'Data base'!BF80</f>
        <v>241000</v>
      </c>
      <c r="AL1013" s="300"/>
      <c r="AM1013" s="300"/>
      <c r="AN1013" s="300"/>
      <c r="AO1013" s="300"/>
    </row>
    <row r="1014" spans="1:41" x14ac:dyDescent="0.3">
      <c r="D1014" s="30" t="s">
        <v>1039</v>
      </c>
      <c r="E1014" s="30"/>
      <c r="F1014" s="139"/>
      <c r="G1014" s="125" t="str">
        <f>Protection!E80</f>
        <v>none - except deliberate destruction of, or damage to, their nests and eggs or removal of their nests</v>
      </c>
      <c r="H1014" s="30"/>
      <c r="I1014" s="30"/>
      <c r="J1014" s="30"/>
      <c r="K1014" s="30"/>
      <c r="L1014" s="30"/>
      <c r="M1014" s="172">
        <f>Protection!F80</f>
        <v>0</v>
      </c>
      <c r="N1014" s="30"/>
      <c r="O1014" s="30"/>
      <c r="P1014" s="30"/>
      <c r="Q1014" s="30"/>
      <c r="R1014" s="30"/>
      <c r="S1014" s="225">
        <f>Protection!G80</f>
        <v>0</v>
      </c>
      <c r="T1014" s="30"/>
      <c r="U1014" s="30"/>
      <c r="V1014" s="30"/>
      <c r="W1014" s="30"/>
      <c r="X1014" s="30"/>
      <c r="Y1014" s="208">
        <f>Protection!H80</f>
        <v>0</v>
      </c>
      <c r="Z1014" s="30"/>
      <c r="AA1014" s="30"/>
      <c r="AB1014" s="30"/>
      <c r="AC1014" s="30"/>
      <c r="AD1014" s="30"/>
      <c r="AE1014" s="208">
        <f>Protection!I80</f>
        <v>0</v>
      </c>
      <c r="AF1014" s="30"/>
      <c r="AG1014" s="30"/>
      <c r="AH1014" s="30"/>
      <c r="AI1014" s="30"/>
      <c r="AJ1014" s="30"/>
      <c r="AK1014" s="208">
        <f>Protection!J80</f>
        <v>0</v>
      </c>
      <c r="AL1014" s="30"/>
      <c r="AM1014" s="30"/>
      <c r="AN1014" s="30"/>
      <c r="AO1014" s="30"/>
    </row>
    <row r="1015" spans="1:41" x14ac:dyDescent="0.3">
      <c r="D1015" s="30" t="s">
        <v>1038</v>
      </c>
      <c r="E1015" s="30"/>
      <c r="F1015" s="136"/>
      <c r="G1015" s="125" t="str">
        <f>Protection!K80</f>
        <v>none</v>
      </c>
      <c r="H1015" s="30"/>
      <c r="I1015" s="30"/>
      <c r="J1015" s="30"/>
      <c r="K1015" s="30"/>
      <c r="L1015" s="30"/>
      <c r="M1015" s="172">
        <f>Protection!L80</f>
        <v>0</v>
      </c>
      <c r="N1015" s="30"/>
      <c r="O1015" s="30"/>
      <c r="P1015" s="30"/>
      <c r="Q1015" s="30"/>
      <c r="R1015" s="30"/>
      <c r="S1015" s="30" t="str">
        <f>Protection!M80</f>
        <v>none</v>
      </c>
      <c r="T1015" s="30"/>
      <c r="U1015" s="30"/>
      <c r="V1015" s="30"/>
      <c r="W1015" s="30"/>
      <c r="X1015" s="30"/>
      <c r="Y1015" s="208">
        <f>Protection!N80</f>
        <v>0</v>
      </c>
      <c r="Z1015" s="30"/>
      <c r="AA1015" s="30"/>
      <c r="AB1015" s="30"/>
      <c r="AC1015" s="30"/>
      <c r="AD1015" s="30"/>
      <c r="AE1015" s="208">
        <f>Protection!O80</f>
        <v>0</v>
      </c>
      <c r="AF1015" s="30"/>
      <c r="AG1015" s="30"/>
      <c r="AH1015" s="30"/>
      <c r="AI1015" s="30"/>
      <c r="AJ1015" s="30"/>
      <c r="AK1015" s="225" t="str">
        <f>Protection!P80</f>
        <v>-</v>
      </c>
      <c r="AL1015" s="30"/>
      <c r="AM1015" s="30"/>
      <c r="AN1015" s="30"/>
      <c r="AO1015" s="30"/>
    </row>
    <row r="1017" spans="1:41" x14ac:dyDescent="0.3">
      <c r="A1017" s="194">
        <v>81</v>
      </c>
      <c r="B1017" s="39" t="str">
        <f>'Data base'!C81</f>
        <v>Loxia curvirostra</v>
      </c>
      <c r="C1017" s="29" t="str">
        <f>'Data base'!D81</f>
        <v>Red Crossbill</v>
      </c>
      <c r="D1017" s="65" t="s">
        <v>438</v>
      </c>
      <c r="E1017" s="65"/>
      <c r="F1017" s="131"/>
      <c r="H1017" s="131" t="s">
        <v>439</v>
      </c>
      <c r="I1017" s="131" t="s">
        <v>381</v>
      </c>
      <c r="J1017" s="131" t="s">
        <v>861</v>
      </c>
      <c r="K1017" s="131" t="s">
        <v>860</v>
      </c>
      <c r="L1017" s="30"/>
      <c r="N1017" s="131" t="s">
        <v>439</v>
      </c>
      <c r="O1017" s="131" t="s">
        <v>381</v>
      </c>
      <c r="P1017" s="131" t="s">
        <v>861</v>
      </c>
      <c r="Q1017" s="131" t="s">
        <v>860</v>
      </c>
      <c r="R1017" s="30"/>
      <c r="S1017" s="30"/>
      <c r="T1017" s="131" t="s">
        <v>439</v>
      </c>
      <c r="U1017" s="131" t="s">
        <v>381</v>
      </c>
      <c r="V1017" s="131" t="s">
        <v>861</v>
      </c>
      <c r="W1017" s="131" t="s">
        <v>860</v>
      </c>
      <c r="X1017" s="30"/>
      <c r="Y1017" s="30"/>
      <c r="Z1017" s="131" t="s">
        <v>439</v>
      </c>
      <c r="AA1017" s="131" t="s">
        <v>381</v>
      </c>
      <c r="AB1017" s="131" t="s">
        <v>861</v>
      </c>
      <c r="AC1017" s="131" t="s">
        <v>860</v>
      </c>
      <c r="AD1017" s="30"/>
      <c r="AE1017" s="30"/>
      <c r="AF1017" s="131" t="s">
        <v>439</v>
      </c>
      <c r="AG1017" s="131" t="s">
        <v>381</v>
      </c>
      <c r="AH1017" s="131" t="s">
        <v>861</v>
      </c>
      <c r="AI1017" s="131" t="s">
        <v>860</v>
      </c>
      <c r="AJ1017" s="30"/>
      <c r="AK1017" s="30"/>
      <c r="AL1017" s="131" t="s">
        <v>439</v>
      </c>
      <c r="AM1017" s="131" t="s">
        <v>381</v>
      </c>
      <c r="AN1017" s="131" t="s">
        <v>861</v>
      </c>
      <c r="AO1017" s="131" t="s">
        <v>860</v>
      </c>
    </row>
    <row r="1018" spans="1:41" x14ac:dyDescent="0.3">
      <c r="D1018" s="130" t="s">
        <v>432</v>
      </c>
      <c r="E1018" s="130"/>
      <c r="F1018" s="141">
        <f>'Data base'!G81</f>
        <v>0</v>
      </c>
      <c r="G1018" s="127">
        <f>$F1018</f>
        <v>0</v>
      </c>
      <c r="H1018" s="132">
        <v>1</v>
      </c>
      <c r="I1018" s="132">
        <v>2</v>
      </c>
      <c r="J1018" s="132">
        <v>3</v>
      </c>
      <c r="K1018" s="142" t="s">
        <v>440</v>
      </c>
      <c r="L1018" s="30"/>
      <c r="M1018" s="208">
        <f>$F1018</f>
        <v>0</v>
      </c>
      <c r="N1018" s="30">
        <v>1</v>
      </c>
      <c r="O1018" s="30">
        <v>2</v>
      </c>
      <c r="P1018" s="30">
        <v>3</v>
      </c>
      <c r="Q1018" s="137" t="s">
        <v>440</v>
      </c>
      <c r="R1018" s="30"/>
      <c r="S1018" s="127">
        <f>$F1018</f>
        <v>0</v>
      </c>
      <c r="T1018" s="132">
        <v>1</v>
      </c>
      <c r="U1018" s="132">
        <v>2</v>
      </c>
      <c r="V1018" s="132">
        <v>3</v>
      </c>
      <c r="W1018" s="173" t="s">
        <v>440</v>
      </c>
      <c r="Y1018" s="167">
        <f>$F1018</f>
        <v>0</v>
      </c>
      <c r="Z1018" s="168">
        <v>1</v>
      </c>
      <c r="AA1018" s="168">
        <v>2</v>
      </c>
      <c r="AB1018" s="168">
        <v>3</v>
      </c>
      <c r="AC1018" s="173" t="s">
        <v>440</v>
      </c>
      <c r="AD1018" s="132"/>
      <c r="AE1018" s="167">
        <f>$F1018</f>
        <v>0</v>
      </c>
      <c r="AF1018" s="168">
        <v>1</v>
      </c>
      <c r="AG1018" s="168">
        <v>2</v>
      </c>
      <c r="AH1018" s="168">
        <v>3</v>
      </c>
      <c r="AI1018" s="173" t="s">
        <v>440</v>
      </c>
      <c r="AJ1018" s="132"/>
      <c r="AK1018" s="167">
        <f>$F1018</f>
        <v>0</v>
      </c>
      <c r="AL1018" s="168">
        <v>1</v>
      </c>
      <c r="AM1018" s="168">
        <v>2</v>
      </c>
      <c r="AN1018" s="168">
        <v>3</v>
      </c>
      <c r="AO1018" s="173" t="s">
        <v>440</v>
      </c>
    </row>
    <row r="1019" spans="1:41" x14ac:dyDescent="0.3">
      <c r="D1019" s="31" t="s">
        <v>435</v>
      </c>
      <c r="E1019" s="30"/>
      <c r="F1019" s="140">
        <f>'Data base'!J81</f>
        <v>0</v>
      </c>
      <c r="G1019" s="127">
        <f>$F1019</f>
        <v>0</v>
      </c>
      <c r="H1019" s="127" t="s">
        <v>389</v>
      </c>
      <c r="I1019" s="127" t="s">
        <v>404</v>
      </c>
      <c r="J1019" s="127" t="s">
        <v>446</v>
      </c>
      <c r="K1019" s="138" t="s">
        <v>447</v>
      </c>
      <c r="L1019" s="30"/>
      <c r="M1019" s="208">
        <f>$F1019</f>
        <v>0</v>
      </c>
      <c r="N1019" s="30" t="s">
        <v>389</v>
      </c>
      <c r="O1019" s="30" t="s">
        <v>404</v>
      </c>
      <c r="P1019" s="30" t="s">
        <v>446</v>
      </c>
      <c r="Q1019" s="137" t="s">
        <v>447</v>
      </c>
      <c r="R1019" s="30"/>
      <c r="S1019" s="127">
        <f>$F1019</f>
        <v>0</v>
      </c>
      <c r="T1019" s="127" t="s">
        <v>389</v>
      </c>
      <c r="U1019" s="127" t="s">
        <v>404</v>
      </c>
      <c r="V1019" s="127" t="s">
        <v>446</v>
      </c>
      <c r="W1019" s="171" t="s">
        <v>447</v>
      </c>
      <c r="Y1019" s="167">
        <f>$F1019</f>
        <v>0</v>
      </c>
      <c r="Z1019" s="167" t="s">
        <v>389</v>
      </c>
      <c r="AA1019" s="167" t="s">
        <v>404</v>
      </c>
      <c r="AB1019" s="167" t="s">
        <v>446</v>
      </c>
      <c r="AC1019" s="171" t="s">
        <v>447</v>
      </c>
      <c r="AD1019" s="127"/>
      <c r="AE1019" s="167">
        <f>$F1019</f>
        <v>0</v>
      </c>
      <c r="AF1019" s="167" t="s">
        <v>389</v>
      </c>
      <c r="AG1019" s="167" t="s">
        <v>404</v>
      </c>
      <c r="AH1019" s="167" t="s">
        <v>446</v>
      </c>
      <c r="AI1019" s="171" t="s">
        <v>447</v>
      </c>
      <c r="AJ1019" s="127"/>
      <c r="AK1019" s="167">
        <f>$F1019</f>
        <v>0</v>
      </c>
      <c r="AL1019" s="167" t="s">
        <v>389</v>
      </c>
      <c r="AM1019" s="167" t="s">
        <v>404</v>
      </c>
      <c r="AN1019" s="167" t="s">
        <v>446</v>
      </c>
      <c r="AO1019" s="171" t="s">
        <v>447</v>
      </c>
    </row>
    <row r="1020" spans="1:41" s="194" customFormat="1" x14ac:dyDescent="0.3">
      <c r="B1020" s="3"/>
      <c r="D1020" s="31" t="s">
        <v>601</v>
      </c>
      <c r="F1020" s="139"/>
      <c r="G1020" s="97">
        <f>'Data base'!S81</f>
        <v>1.0388002970251077E-3</v>
      </c>
      <c r="H1020" s="208" t="s">
        <v>640</v>
      </c>
      <c r="I1020" s="208" t="s">
        <v>1058</v>
      </c>
      <c r="J1020" s="208" t="s">
        <v>1057</v>
      </c>
      <c r="K1020" s="171" t="s">
        <v>1054</v>
      </c>
      <c r="M1020" s="98">
        <f>'Data base'!AB81</f>
        <v>1.7590920668612364</v>
      </c>
      <c r="N1020" s="208" t="s">
        <v>640</v>
      </c>
      <c r="O1020" s="171" t="s">
        <v>1059</v>
      </c>
      <c r="P1020" s="208" t="s">
        <v>1057</v>
      </c>
      <c r="Q1020" s="208" t="s">
        <v>1054</v>
      </c>
      <c r="S1020" s="97">
        <f>'Data base'!AK81</f>
        <v>2.5096994011444798</v>
      </c>
      <c r="T1020" s="171" t="s">
        <v>1046</v>
      </c>
      <c r="U1020" s="208" t="s">
        <v>1058</v>
      </c>
      <c r="V1020" s="208" t="s">
        <v>1057</v>
      </c>
      <c r="W1020" s="208" t="s">
        <v>1054</v>
      </c>
      <c r="Y1020" s="97">
        <f>'Data base'!AT81</f>
        <v>1.3002249299416311</v>
      </c>
      <c r="Z1020" s="208" t="s">
        <v>640</v>
      </c>
      <c r="AA1020" s="171" t="s">
        <v>1059</v>
      </c>
      <c r="AB1020" s="208" t="s">
        <v>1057</v>
      </c>
      <c r="AC1020" s="208" t="s">
        <v>1054</v>
      </c>
      <c r="AE1020" s="97">
        <f>'Data base'!BC81</f>
        <v>0.27075111791730477</v>
      </c>
      <c r="AF1020" s="208" t="s">
        <v>640</v>
      </c>
      <c r="AG1020" s="208" t="s">
        <v>1058</v>
      </c>
      <c r="AH1020" s="208" t="s">
        <v>1057</v>
      </c>
      <c r="AI1020" s="171" t="s">
        <v>1054</v>
      </c>
      <c r="AK1020" s="97">
        <f>'Data base'!BM81</f>
        <v>1.5018195538480332</v>
      </c>
      <c r="AL1020" s="208" t="s">
        <v>640</v>
      </c>
      <c r="AM1020" s="171" t="s">
        <v>1059</v>
      </c>
      <c r="AN1020" s="208" t="s">
        <v>1057</v>
      </c>
      <c r="AO1020" s="208" t="s">
        <v>1054</v>
      </c>
    </row>
    <row r="1021" spans="1:41" x14ac:dyDescent="0.3">
      <c r="D1021" s="31" t="s">
        <v>433</v>
      </c>
      <c r="E1021" s="133" t="s">
        <v>441</v>
      </c>
      <c r="F1021" s="139"/>
      <c r="G1021" s="127" t="str">
        <f>'Data base'!K81</f>
        <v>LC</v>
      </c>
      <c r="H1021" s="127" t="s">
        <v>442</v>
      </c>
      <c r="I1021" s="127" t="s">
        <v>443</v>
      </c>
      <c r="J1021" s="127" t="s">
        <v>444</v>
      </c>
      <c r="K1021" s="138" t="s">
        <v>445</v>
      </c>
      <c r="L1021" s="30"/>
      <c r="M1021" s="172" t="str">
        <f>'Data base'!T81</f>
        <v>LC</v>
      </c>
      <c r="N1021" s="30" t="s">
        <v>442</v>
      </c>
      <c r="O1021" s="30" t="s">
        <v>443</v>
      </c>
      <c r="P1021" s="30" t="s">
        <v>444</v>
      </c>
      <c r="Q1021" s="137" t="s">
        <v>445</v>
      </c>
      <c r="R1021" s="30"/>
      <c r="S1021" s="208" t="str">
        <f>'Data base'!AC81</f>
        <v>-</v>
      </c>
      <c r="T1021" s="127" t="s">
        <v>442</v>
      </c>
      <c r="U1021" s="127" t="s">
        <v>443</v>
      </c>
      <c r="V1021" s="127" t="s">
        <v>444</v>
      </c>
      <c r="W1021" s="171" t="s">
        <v>445</v>
      </c>
      <c r="Y1021" s="97" t="str">
        <f>'Data base'!AL81</f>
        <v>-</v>
      </c>
      <c r="Z1021" s="167" t="s">
        <v>442</v>
      </c>
      <c r="AA1021" s="167" t="s">
        <v>443</v>
      </c>
      <c r="AB1021" s="167" t="s">
        <v>444</v>
      </c>
      <c r="AC1021" s="171" t="s">
        <v>445</v>
      </c>
      <c r="AD1021" s="127"/>
      <c r="AE1021" s="208" t="str">
        <f>'Data base'!AU81</f>
        <v>-</v>
      </c>
      <c r="AF1021" s="167" t="s">
        <v>442</v>
      </c>
      <c r="AG1021" s="167" t="s">
        <v>443</v>
      </c>
      <c r="AH1021" s="167" t="s">
        <v>444</v>
      </c>
      <c r="AI1021" s="171" t="s">
        <v>445</v>
      </c>
      <c r="AJ1021" s="127"/>
      <c r="AK1021" s="208" t="str">
        <f>'Data base'!BD81</f>
        <v>-</v>
      </c>
      <c r="AL1021" s="167" t="s">
        <v>442</v>
      </c>
      <c r="AM1021" s="167" t="s">
        <v>443</v>
      </c>
      <c r="AN1021" s="167" t="s">
        <v>444</v>
      </c>
      <c r="AO1021" s="171" t="s">
        <v>445</v>
      </c>
    </row>
    <row r="1022" spans="1:41" x14ac:dyDescent="0.3">
      <c r="D1022" s="264" t="s">
        <v>434</v>
      </c>
      <c r="E1022" s="30" t="s">
        <v>384</v>
      </c>
      <c r="F1022" s="139"/>
      <c r="G1022" s="99">
        <f>'Data base'!P81</f>
        <v>0</v>
      </c>
      <c r="H1022" s="127" t="s">
        <v>389</v>
      </c>
      <c r="I1022" s="127" t="s">
        <v>404</v>
      </c>
      <c r="J1022" s="138" t="s">
        <v>287</v>
      </c>
      <c r="K1022" s="127" t="s">
        <v>318</v>
      </c>
      <c r="L1022" s="30"/>
      <c r="M1022" s="218" t="str">
        <f>'Data base'!Y81</f>
        <v xml:space="preserve">F </v>
      </c>
      <c r="N1022" s="219" t="s">
        <v>389</v>
      </c>
      <c r="O1022" s="219" t="s">
        <v>404</v>
      </c>
      <c r="P1022" s="219" t="s">
        <v>287</v>
      </c>
      <c r="Q1022" s="219" t="s">
        <v>318</v>
      </c>
      <c r="R1022" s="30"/>
      <c r="S1022" s="40" t="str">
        <f>'Data base'!AH81</f>
        <v xml:space="preserve"> - (37 - 61)</v>
      </c>
      <c r="T1022" s="127" t="s">
        <v>389</v>
      </c>
      <c r="U1022" s="171" t="s">
        <v>404</v>
      </c>
      <c r="V1022" s="127" t="s">
        <v>287</v>
      </c>
      <c r="W1022" s="127" t="s">
        <v>318</v>
      </c>
      <c r="Y1022" s="99" t="str">
        <f>'Data base'!AQ81</f>
        <v xml:space="preserve">F </v>
      </c>
      <c r="Z1022" s="144" t="s">
        <v>389</v>
      </c>
      <c r="AA1022" s="144" t="s">
        <v>404</v>
      </c>
      <c r="AB1022" s="144" t="s">
        <v>287</v>
      </c>
      <c r="AC1022" s="144" t="s">
        <v>318</v>
      </c>
      <c r="AD1022" s="127"/>
      <c r="AE1022" s="208">
        <f>'Data base'!AZ81</f>
        <v>0</v>
      </c>
      <c r="AF1022" s="167" t="s">
        <v>389</v>
      </c>
      <c r="AG1022" s="167" t="s">
        <v>404</v>
      </c>
      <c r="AH1022" s="171" t="s">
        <v>287</v>
      </c>
      <c r="AI1022" s="167" t="s">
        <v>318</v>
      </c>
      <c r="AJ1022" s="127"/>
      <c r="AK1022" s="99" t="str">
        <f>'Data base'!BJ81</f>
        <v xml:space="preserve"> - (60 - 80)</v>
      </c>
      <c r="AL1022" s="167" t="s">
        <v>389</v>
      </c>
      <c r="AM1022" s="171" t="s">
        <v>404</v>
      </c>
      <c r="AN1022" s="167" t="s">
        <v>287</v>
      </c>
      <c r="AO1022" s="167" t="s">
        <v>318</v>
      </c>
    </row>
    <row r="1023" spans="1:41" x14ac:dyDescent="0.3">
      <c r="D1023" s="264"/>
      <c r="E1023" s="30" t="s">
        <v>383</v>
      </c>
      <c r="F1023" s="139"/>
      <c r="G1023" s="99">
        <f>'Data base'!O81</f>
        <v>0</v>
      </c>
      <c r="H1023" s="134"/>
      <c r="I1023" s="127" t="s">
        <v>389</v>
      </c>
      <c r="J1023" s="138" t="s">
        <v>287</v>
      </c>
      <c r="K1023" s="127" t="s">
        <v>318</v>
      </c>
      <c r="L1023" s="30"/>
      <c r="M1023" s="218" t="str">
        <f>'Data base'!X81</f>
        <v xml:space="preserve">F </v>
      </c>
      <c r="N1023" s="30"/>
      <c r="O1023" s="219" t="s">
        <v>389</v>
      </c>
      <c r="P1023" s="219" t="s">
        <v>287</v>
      </c>
      <c r="Q1023" s="219" t="s">
        <v>318</v>
      </c>
      <c r="R1023" s="30"/>
      <c r="S1023" s="40" t="str">
        <f>'Data base'!AG81</f>
        <v xml:space="preserve">F </v>
      </c>
      <c r="T1023" s="134"/>
      <c r="U1023" s="144" t="s">
        <v>389</v>
      </c>
      <c r="V1023" s="144" t="s">
        <v>287</v>
      </c>
      <c r="W1023" s="144" t="s">
        <v>318</v>
      </c>
      <c r="Y1023" s="99" t="str">
        <f>'Data base'!AP81</f>
        <v xml:space="preserve"> - (56 - 99)</v>
      </c>
      <c r="Z1023" s="169"/>
      <c r="AA1023" s="171" t="s">
        <v>389</v>
      </c>
      <c r="AB1023" s="167" t="s">
        <v>287</v>
      </c>
      <c r="AC1023" s="167" t="s">
        <v>318</v>
      </c>
      <c r="AD1023" s="127"/>
      <c r="AE1023" s="208">
        <f>'Data base'!AY81</f>
        <v>0</v>
      </c>
      <c r="AF1023" s="169"/>
      <c r="AG1023" s="167" t="s">
        <v>389</v>
      </c>
      <c r="AH1023" s="171" t="s">
        <v>287</v>
      </c>
      <c r="AI1023" s="167" t="s">
        <v>318</v>
      </c>
      <c r="AJ1023" s="127"/>
      <c r="AK1023" s="99">
        <f>'Data base'!BI81</f>
        <v>0</v>
      </c>
      <c r="AL1023" s="169"/>
      <c r="AM1023" s="167" t="s">
        <v>389</v>
      </c>
      <c r="AN1023" s="171" t="s">
        <v>287</v>
      </c>
      <c r="AO1023" s="167" t="s">
        <v>318</v>
      </c>
    </row>
    <row r="1024" spans="1:41" x14ac:dyDescent="0.3">
      <c r="D1024" s="30" t="s">
        <v>436</v>
      </c>
      <c r="E1024" s="30"/>
      <c r="F1024" s="139"/>
      <c r="G1024" s="97">
        <f>'Data base'!N81</f>
        <v>4.7058823529411764E-2</v>
      </c>
      <c r="H1024" s="127" t="s">
        <v>448</v>
      </c>
      <c r="I1024" s="127" t="s">
        <v>449</v>
      </c>
      <c r="J1024" s="171" t="s">
        <v>1050</v>
      </c>
      <c r="K1024" s="127" t="s">
        <v>493</v>
      </c>
      <c r="L1024" s="30"/>
      <c r="M1024" s="217">
        <f>'Data base'!W81</f>
        <v>8.0000000000000002E-3</v>
      </c>
      <c r="N1024" s="252" t="s">
        <v>488</v>
      </c>
      <c r="O1024" s="30" t="s">
        <v>489</v>
      </c>
      <c r="P1024" s="30" t="s">
        <v>491</v>
      </c>
      <c r="Q1024" s="137" t="s">
        <v>493</v>
      </c>
      <c r="R1024" s="30"/>
      <c r="S1024" s="96">
        <f>'Data base'!AF81</f>
        <v>2E-3</v>
      </c>
      <c r="T1024" s="127" t="s">
        <v>448</v>
      </c>
      <c r="U1024" s="127" t="s">
        <v>449</v>
      </c>
      <c r="V1024" s="127" t="s">
        <v>450</v>
      </c>
      <c r="W1024" s="171" t="s">
        <v>493</v>
      </c>
      <c r="Y1024" s="96">
        <f>'Data base'!AO81</f>
        <v>5.8536585365853658E-3</v>
      </c>
      <c r="Z1024" s="167" t="s">
        <v>448</v>
      </c>
      <c r="AA1024" s="194" t="s">
        <v>489</v>
      </c>
      <c r="AB1024" s="171" t="s">
        <v>1050</v>
      </c>
      <c r="AC1024" s="167" t="s">
        <v>493</v>
      </c>
      <c r="AD1024" s="127"/>
      <c r="AE1024" s="96">
        <f>'Data base'!AX81</f>
        <v>6.0000000000000001E-3</v>
      </c>
      <c r="AF1024" s="167" t="s">
        <v>448</v>
      </c>
      <c r="AG1024" s="167" t="s">
        <v>449</v>
      </c>
      <c r="AH1024" s="167" t="s">
        <v>450</v>
      </c>
      <c r="AI1024" s="171" t="s">
        <v>493</v>
      </c>
      <c r="AJ1024" s="127"/>
      <c r="AK1024" s="96">
        <f>'Data base'!BH81</f>
        <v>6.8965517241379309E-3</v>
      </c>
      <c r="AL1024" s="167" t="s">
        <v>448</v>
      </c>
      <c r="AM1024" s="167" t="s">
        <v>449</v>
      </c>
      <c r="AN1024" s="167" t="s">
        <v>450</v>
      </c>
      <c r="AO1024" s="171" t="s">
        <v>493</v>
      </c>
    </row>
    <row r="1025" spans="1:49" x14ac:dyDescent="0.3">
      <c r="D1025" s="30" t="s">
        <v>437</v>
      </c>
      <c r="E1025" s="30"/>
      <c r="F1025" s="140" t="str">
        <f>'Data base'!E81</f>
        <v>&lt;3.3</v>
      </c>
      <c r="G1025" s="127" t="str">
        <f>$F1025</f>
        <v>&lt;3.3</v>
      </c>
      <c r="H1025" s="127" t="s">
        <v>451</v>
      </c>
      <c r="I1025" s="127" t="s">
        <v>452</v>
      </c>
      <c r="J1025" s="135" t="s">
        <v>453</v>
      </c>
      <c r="K1025" s="138" t="s">
        <v>370</v>
      </c>
      <c r="L1025" s="30"/>
      <c r="M1025" s="172">
        <f>$F160</f>
        <v>0</v>
      </c>
      <c r="N1025" s="252" t="s">
        <v>492</v>
      </c>
      <c r="O1025" s="30" t="s">
        <v>481</v>
      </c>
      <c r="P1025" s="30" t="s">
        <v>490</v>
      </c>
      <c r="Q1025" s="137" t="s">
        <v>370</v>
      </c>
      <c r="R1025" s="30"/>
      <c r="S1025" s="127" t="str">
        <f>$F1025</f>
        <v>&lt;3.3</v>
      </c>
      <c r="T1025" s="127" t="s">
        <v>451</v>
      </c>
      <c r="U1025" s="127" t="s">
        <v>452</v>
      </c>
      <c r="V1025" s="135" t="s">
        <v>453</v>
      </c>
      <c r="W1025" s="171" t="s">
        <v>370</v>
      </c>
      <c r="Y1025" s="208" t="str">
        <f>$F1025</f>
        <v>&lt;3.3</v>
      </c>
      <c r="Z1025" s="167" t="s">
        <v>451</v>
      </c>
      <c r="AA1025" s="167" t="s">
        <v>452</v>
      </c>
      <c r="AB1025" s="170" t="s">
        <v>453</v>
      </c>
      <c r="AC1025" s="171" t="s">
        <v>370</v>
      </c>
      <c r="AD1025" s="127"/>
      <c r="AE1025" s="208" t="str">
        <f>$F1025</f>
        <v>&lt;3.3</v>
      </c>
      <c r="AF1025" s="167" t="s">
        <v>451</v>
      </c>
      <c r="AG1025" s="167" t="s">
        <v>452</v>
      </c>
      <c r="AH1025" s="170" t="s">
        <v>453</v>
      </c>
      <c r="AI1025" s="171" t="s">
        <v>370</v>
      </c>
      <c r="AJ1025" s="127"/>
      <c r="AK1025" s="208" t="str">
        <f>$F1025</f>
        <v>&lt;3.3</v>
      </c>
      <c r="AL1025" s="167" t="s">
        <v>451</v>
      </c>
      <c r="AM1025" s="167" t="s">
        <v>452</v>
      </c>
      <c r="AN1025" s="170" t="s">
        <v>453</v>
      </c>
      <c r="AO1025" s="171" t="s">
        <v>370</v>
      </c>
    </row>
    <row r="1026" spans="1:49" x14ac:dyDescent="0.3">
      <c r="D1026" s="30" t="s">
        <v>561</v>
      </c>
      <c r="E1026" s="30"/>
      <c r="F1026" s="139"/>
      <c r="G1026" s="299">
        <f>'Data base'!L81</f>
        <v>850</v>
      </c>
      <c r="H1026" s="299"/>
      <c r="I1026" s="299"/>
      <c r="J1026" s="365"/>
      <c r="K1026" s="299"/>
      <c r="L1026" s="300"/>
      <c r="M1026" s="299">
        <f>'Data base'!U81</f>
        <v>5000</v>
      </c>
      <c r="N1026" s="299"/>
      <c r="O1026" s="299"/>
      <c r="P1026" s="365"/>
      <c r="Q1026" s="299"/>
      <c r="R1026" s="300"/>
      <c r="S1026" s="299">
        <f>'Data base'!AD81</f>
        <v>150000</v>
      </c>
      <c r="T1026" s="299"/>
      <c r="U1026" s="299"/>
      <c r="V1026" s="365"/>
      <c r="W1026" s="299"/>
      <c r="X1026" s="300"/>
      <c r="Y1026" s="299">
        <f>'Data base'!AM81</f>
        <v>10250</v>
      </c>
      <c r="Z1026" s="300"/>
      <c r="AA1026" s="300"/>
      <c r="AB1026" s="300"/>
      <c r="AC1026" s="300"/>
      <c r="AD1026" s="300"/>
      <c r="AE1026" s="299">
        <f>'Data base'!AV81</f>
        <v>10000</v>
      </c>
      <c r="AF1026" s="300"/>
      <c r="AG1026" s="300"/>
      <c r="AH1026" s="300"/>
      <c r="AI1026" s="300"/>
      <c r="AJ1026" s="300"/>
      <c r="AK1026" s="299">
        <f>'Data base'!BF81</f>
        <v>58000</v>
      </c>
      <c r="AL1026" s="300"/>
      <c r="AM1026" s="300"/>
      <c r="AN1026" s="300"/>
      <c r="AO1026" s="300"/>
    </row>
    <row r="1027" spans="1:49" x14ac:dyDescent="0.3">
      <c r="D1027" s="30" t="s">
        <v>1039</v>
      </c>
      <c r="E1027" s="30"/>
      <c r="F1027" s="139"/>
      <c r="G1027" s="125" t="str">
        <f>Protection!E81</f>
        <v>none - except deliberate destruction of, or damage to, their nests and eggs or removal of their nests</v>
      </c>
      <c r="H1027" s="30"/>
      <c r="I1027" s="30"/>
      <c r="J1027" s="30"/>
      <c r="K1027" s="30"/>
      <c r="L1027" s="30"/>
      <c r="M1027" s="172">
        <f>Protection!F81</f>
        <v>0</v>
      </c>
      <c r="N1027" s="30"/>
      <c r="O1027" s="30"/>
      <c r="P1027" s="30"/>
      <c r="Q1027" s="30"/>
      <c r="R1027" s="30"/>
      <c r="S1027" s="225">
        <f>Protection!G81</f>
        <v>0</v>
      </c>
      <c r="T1027" s="30"/>
      <c r="U1027" s="30"/>
      <c r="V1027" s="30"/>
      <c r="W1027" s="30"/>
      <c r="X1027" s="30"/>
      <c r="Y1027" s="208">
        <f>Protection!H81</f>
        <v>0</v>
      </c>
      <c r="Z1027" s="30"/>
      <c r="AA1027" s="30"/>
      <c r="AB1027" s="30"/>
      <c r="AC1027" s="30"/>
      <c r="AD1027" s="30"/>
      <c r="AE1027" s="208">
        <f>Protection!I81</f>
        <v>0</v>
      </c>
      <c r="AF1027" s="30"/>
      <c r="AG1027" s="30"/>
      <c r="AH1027" s="30"/>
      <c r="AI1027" s="30"/>
      <c r="AJ1027" s="30"/>
      <c r="AK1027" s="208">
        <f>Protection!J81</f>
        <v>0</v>
      </c>
      <c r="AL1027" s="30"/>
      <c r="AM1027" s="30"/>
      <c r="AN1027" s="30"/>
      <c r="AO1027" s="30"/>
    </row>
    <row r="1028" spans="1:49" x14ac:dyDescent="0.3">
      <c r="D1028" s="30" t="s">
        <v>1038</v>
      </c>
      <c r="E1028" s="30"/>
      <c r="F1028" s="139"/>
      <c r="G1028" s="125" t="str">
        <f>Protection!K81</f>
        <v>none</v>
      </c>
      <c r="H1028" s="30"/>
      <c r="I1028" s="30"/>
      <c r="J1028" s="30"/>
      <c r="K1028" s="30"/>
      <c r="L1028" s="30"/>
      <c r="M1028" s="172">
        <f>Protection!L81</f>
        <v>0</v>
      </c>
      <c r="N1028" s="30"/>
      <c r="O1028" s="30"/>
      <c r="P1028" s="30"/>
      <c r="Q1028" s="30"/>
      <c r="R1028" s="30"/>
      <c r="S1028" s="30" t="str">
        <f>Protection!M81</f>
        <v>none</v>
      </c>
      <c r="T1028" s="30"/>
      <c r="U1028" s="30"/>
      <c r="V1028" s="30"/>
      <c r="W1028" s="30"/>
      <c r="X1028" s="30"/>
      <c r="Y1028" s="208">
        <f>Protection!N81</f>
        <v>0</v>
      </c>
      <c r="Z1028" s="30"/>
      <c r="AA1028" s="30"/>
      <c r="AB1028" s="30"/>
      <c r="AC1028" s="30"/>
      <c r="AD1028" s="30"/>
      <c r="AE1028" s="208">
        <f>Protection!O81</f>
        <v>0</v>
      </c>
      <c r="AF1028" s="30"/>
      <c r="AG1028" s="30"/>
      <c r="AH1028" s="30"/>
      <c r="AI1028" s="30"/>
      <c r="AJ1028" s="30"/>
      <c r="AK1028" s="225" t="str">
        <f>Protection!P81</f>
        <v>-</v>
      </c>
      <c r="AL1028" s="30"/>
      <c r="AM1028" s="30"/>
      <c r="AN1028" s="30"/>
      <c r="AO1028" s="30"/>
    </row>
    <row r="1030" spans="1:49" x14ac:dyDescent="0.3">
      <c r="A1030" s="194">
        <v>82</v>
      </c>
      <c r="B1030" s="39" t="str">
        <f>'Data base'!C82</f>
        <v>Carpodacus erythrinus</v>
      </c>
      <c r="C1030" s="29" t="str">
        <f>'Data base'!D82</f>
        <v>Common Rosefinch</v>
      </c>
      <c r="D1030" s="65" t="s">
        <v>438</v>
      </c>
      <c r="E1030" s="65"/>
      <c r="F1030" s="131"/>
      <c r="H1030" s="131" t="s">
        <v>439</v>
      </c>
      <c r="I1030" s="131" t="s">
        <v>381</v>
      </c>
      <c r="J1030" s="131" t="s">
        <v>861</v>
      </c>
      <c r="K1030" s="131" t="s">
        <v>860</v>
      </c>
      <c r="L1030" s="30"/>
      <c r="N1030" s="131" t="s">
        <v>439</v>
      </c>
      <c r="O1030" s="131" t="s">
        <v>381</v>
      </c>
      <c r="P1030" s="131" t="s">
        <v>861</v>
      </c>
      <c r="Q1030" s="131" t="s">
        <v>860</v>
      </c>
      <c r="R1030" s="30"/>
      <c r="S1030" s="30"/>
      <c r="T1030" s="131" t="s">
        <v>439</v>
      </c>
      <c r="U1030" s="131" t="s">
        <v>381</v>
      </c>
      <c r="V1030" s="131" t="s">
        <v>861</v>
      </c>
      <c r="W1030" s="131" t="s">
        <v>860</v>
      </c>
      <c r="X1030" s="30"/>
      <c r="Y1030" s="30"/>
      <c r="Z1030" s="131" t="s">
        <v>439</v>
      </c>
      <c r="AA1030" s="131" t="s">
        <v>381</v>
      </c>
      <c r="AB1030" s="131" t="s">
        <v>861</v>
      </c>
      <c r="AC1030" s="131" t="s">
        <v>860</v>
      </c>
      <c r="AD1030" s="30"/>
      <c r="AE1030" s="30"/>
      <c r="AF1030" s="131" t="s">
        <v>439</v>
      </c>
      <c r="AG1030" s="131" t="s">
        <v>381</v>
      </c>
      <c r="AH1030" s="131" t="s">
        <v>861</v>
      </c>
      <c r="AI1030" s="131" t="s">
        <v>860</v>
      </c>
      <c r="AJ1030" s="30"/>
      <c r="AK1030" s="30"/>
      <c r="AL1030" s="131" t="s">
        <v>439</v>
      </c>
      <c r="AM1030" s="131" t="s">
        <v>381</v>
      </c>
      <c r="AN1030" s="131" t="s">
        <v>861</v>
      </c>
      <c r="AO1030" s="131" t="s">
        <v>860</v>
      </c>
    </row>
    <row r="1031" spans="1:49" x14ac:dyDescent="0.3">
      <c r="D1031" s="130" t="s">
        <v>432</v>
      </c>
      <c r="E1031" s="130"/>
      <c r="F1031" s="141">
        <f>'Data base'!G82</f>
        <v>3</v>
      </c>
      <c r="G1031" s="127">
        <f>$F1031</f>
        <v>3</v>
      </c>
      <c r="H1031" s="132">
        <v>1</v>
      </c>
      <c r="I1031" s="132">
        <v>2</v>
      </c>
      <c r="J1031" s="142">
        <v>3</v>
      </c>
      <c r="K1031" s="132" t="s">
        <v>440</v>
      </c>
      <c r="L1031" s="30"/>
      <c r="M1031" s="140">
        <f>$F1031</f>
        <v>3</v>
      </c>
      <c r="N1031" s="132">
        <v>1</v>
      </c>
      <c r="O1031" s="132">
        <v>2</v>
      </c>
      <c r="P1031" s="173">
        <v>3</v>
      </c>
      <c r="Q1031" s="132" t="s">
        <v>440</v>
      </c>
      <c r="R1031" s="30"/>
      <c r="S1031" s="127">
        <f>$F1031</f>
        <v>3</v>
      </c>
      <c r="T1031" s="132">
        <v>1</v>
      </c>
      <c r="U1031" s="132">
        <v>2</v>
      </c>
      <c r="V1031" s="142">
        <v>3</v>
      </c>
      <c r="W1031" s="132" t="s">
        <v>440</v>
      </c>
      <c r="X1031" s="30"/>
      <c r="Y1031" s="172">
        <f>$F1031</f>
        <v>3</v>
      </c>
      <c r="Z1031" s="168">
        <v>1</v>
      </c>
      <c r="AA1031" s="168">
        <v>2</v>
      </c>
      <c r="AB1031" s="173">
        <v>3</v>
      </c>
      <c r="AC1031" s="168" t="s">
        <v>440</v>
      </c>
      <c r="AD1031" s="30"/>
      <c r="AE1031" s="172">
        <f>$F1031</f>
        <v>3</v>
      </c>
      <c r="AF1031" s="168">
        <v>1</v>
      </c>
      <c r="AG1031" s="168">
        <v>2</v>
      </c>
      <c r="AH1031" s="173">
        <v>3</v>
      </c>
      <c r="AI1031" s="168" t="s">
        <v>440</v>
      </c>
      <c r="AJ1031" s="30"/>
      <c r="AK1031" s="172">
        <f>$F1031</f>
        <v>3</v>
      </c>
      <c r="AL1031" s="168">
        <v>1</v>
      </c>
      <c r="AM1031" s="168">
        <v>2</v>
      </c>
      <c r="AN1031" s="173">
        <v>3</v>
      </c>
      <c r="AO1031" s="168" t="s">
        <v>440</v>
      </c>
    </row>
    <row r="1032" spans="1:49" x14ac:dyDescent="0.3">
      <c r="D1032" s="31" t="s">
        <v>435</v>
      </c>
      <c r="E1032" s="30"/>
      <c r="F1032" s="140">
        <f>'Data base'!J82</f>
        <v>0</v>
      </c>
      <c r="G1032" s="127">
        <f>$F1032</f>
        <v>0</v>
      </c>
      <c r="H1032" s="127" t="s">
        <v>389</v>
      </c>
      <c r="I1032" s="127" t="s">
        <v>404</v>
      </c>
      <c r="J1032" s="127" t="s">
        <v>446</v>
      </c>
      <c r="K1032" s="138" t="s">
        <v>447</v>
      </c>
      <c r="L1032" s="30"/>
      <c r="M1032" s="140">
        <f>$F1032</f>
        <v>0</v>
      </c>
      <c r="N1032" s="127" t="s">
        <v>389</v>
      </c>
      <c r="O1032" s="127" t="s">
        <v>404</v>
      </c>
      <c r="P1032" s="127" t="s">
        <v>446</v>
      </c>
      <c r="Q1032" s="171" t="s">
        <v>447</v>
      </c>
      <c r="R1032" s="30"/>
      <c r="S1032" s="127">
        <f>$F1032</f>
        <v>0</v>
      </c>
      <c r="T1032" s="127" t="s">
        <v>389</v>
      </c>
      <c r="U1032" s="127" t="s">
        <v>404</v>
      </c>
      <c r="V1032" s="127" t="s">
        <v>446</v>
      </c>
      <c r="W1032" s="138" t="s">
        <v>447</v>
      </c>
      <c r="X1032" s="30"/>
      <c r="Y1032" s="172">
        <f>$F1032</f>
        <v>0</v>
      </c>
      <c r="Z1032" s="167" t="s">
        <v>389</v>
      </c>
      <c r="AA1032" s="167" t="s">
        <v>404</v>
      </c>
      <c r="AB1032" s="167" t="s">
        <v>446</v>
      </c>
      <c r="AC1032" s="171" t="s">
        <v>447</v>
      </c>
      <c r="AD1032" s="30"/>
      <c r="AE1032" s="172">
        <f>$F1032</f>
        <v>0</v>
      </c>
      <c r="AF1032" s="167" t="s">
        <v>389</v>
      </c>
      <c r="AG1032" s="167" t="s">
        <v>404</v>
      </c>
      <c r="AH1032" s="167" t="s">
        <v>446</v>
      </c>
      <c r="AI1032" s="171" t="s">
        <v>447</v>
      </c>
      <c r="AJ1032" s="30"/>
      <c r="AK1032" s="172">
        <f>$F1032</f>
        <v>0</v>
      </c>
      <c r="AL1032" s="167" t="s">
        <v>389</v>
      </c>
      <c r="AM1032" s="167" t="s">
        <v>404</v>
      </c>
      <c r="AN1032" s="167" t="s">
        <v>446</v>
      </c>
      <c r="AO1032" s="171" t="s">
        <v>447</v>
      </c>
    </row>
    <row r="1033" spans="1:49" s="194" customFormat="1" x14ac:dyDescent="0.3">
      <c r="B1033" s="3"/>
      <c r="D1033" s="31" t="s">
        <v>601</v>
      </c>
      <c r="F1033" s="139"/>
      <c r="G1033" s="97">
        <f>'Data base'!S82</f>
        <v>1.0388002970251077E-3</v>
      </c>
      <c r="H1033" s="208" t="s">
        <v>640</v>
      </c>
      <c r="I1033" s="208" t="s">
        <v>1058</v>
      </c>
      <c r="J1033" s="208" t="s">
        <v>1057</v>
      </c>
      <c r="K1033" s="171" t="s">
        <v>1054</v>
      </c>
      <c r="M1033" s="98">
        <f>'Data base'!AB82</f>
        <v>26.190926328822854</v>
      </c>
      <c r="N1033" s="171" t="s">
        <v>1046</v>
      </c>
      <c r="O1033" s="208" t="s">
        <v>1058</v>
      </c>
      <c r="P1033" s="208" t="s">
        <v>1057</v>
      </c>
      <c r="Q1033" s="208" t="s">
        <v>1054</v>
      </c>
      <c r="S1033" s="97">
        <f>'Data base'!AK82</f>
        <v>3.0979101982877171</v>
      </c>
      <c r="T1033" s="171" t="s">
        <v>1046</v>
      </c>
      <c r="U1033" s="208" t="s">
        <v>1058</v>
      </c>
      <c r="V1033" s="208" t="s">
        <v>1057</v>
      </c>
      <c r="W1033" s="208" t="s">
        <v>1054</v>
      </c>
      <c r="Y1033" s="97">
        <f>'Data base'!AT82</f>
        <v>21.761659353759931</v>
      </c>
      <c r="Z1033" s="171" t="s">
        <v>1046</v>
      </c>
      <c r="AA1033" s="208" t="s">
        <v>1058</v>
      </c>
      <c r="AB1033" s="208" t="s">
        <v>1057</v>
      </c>
      <c r="AC1033" s="208" t="s">
        <v>1054</v>
      </c>
      <c r="AE1033" s="97">
        <f>'Data base'!BC82</f>
        <v>5.8888368147013779</v>
      </c>
      <c r="AF1033" s="171" t="s">
        <v>1046</v>
      </c>
      <c r="AG1033" s="208" t="s">
        <v>1058</v>
      </c>
      <c r="AH1033" s="208" t="s">
        <v>1057</v>
      </c>
      <c r="AI1033" s="208" t="s">
        <v>1054</v>
      </c>
      <c r="AK1033" s="97">
        <f>'Data base'!BM82</f>
        <v>0.29447442232314375</v>
      </c>
      <c r="AL1033" s="208" t="s">
        <v>640</v>
      </c>
      <c r="AM1033" s="208" t="s">
        <v>1058</v>
      </c>
      <c r="AN1033" s="208" t="s">
        <v>1057</v>
      </c>
      <c r="AO1033" s="171" t="s">
        <v>1054</v>
      </c>
    </row>
    <row r="1034" spans="1:49" x14ac:dyDescent="0.3">
      <c r="D1034" s="31" t="s">
        <v>433</v>
      </c>
      <c r="E1034" s="133" t="s">
        <v>441</v>
      </c>
      <c r="F1034" s="139"/>
      <c r="G1034" s="127" t="str">
        <f>'Data base'!K82</f>
        <v>VU</v>
      </c>
      <c r="H1034" s="127" t="s">
        <v>442</v>
      </c>
      <c r="I1034" s="138" t="s">
        <v>443</v>
      </c>
      <c r="J1034" s="127" t="s">
        <v>444</v>
      </c>
      <c r="K1034" s="127" t="s">
        <v>445</v>
      </c>
      <c r="L1034" s="30"/>
      <c r="M1034" s="172" t="str">
        <f>'Data base'!T82</f>
        <v>LC</v>
      </c>
      <c r="N1034" s="127" t="s">
        <v>442</v>
      </c>
      <c r="O1034" s="127" t="s">
        <v>443</v>
      </c>
      <c r="P1034" s="127" t="s">
        <v>444</v>
      </c>
      <c r="Q1034" s="171" t="s">
        <v>445</v>
      </c>
      <c r="R1034" s="30"/>
      <c r="S1034" s="127" t="str">
        <f>'Data base'!AC82</f>
        <v>NT</v>
      </c>
      <c r="T1034" s="127" t="s">
        <v>442</v>
      </c>
      <c r="U1034" s="127" t="s">
        <v>443</v>
      </c>
      <c r="V1034" s="138" t="s">
        <v>444</v>
      </c>
      <c r="W1034" s="127" t="s">
        <v>445</v>
      </c>
      <c r="X1034" s="30"/>
      <c r="Y1034" s="97" t="str">
        <f>'Data base'!AL82</f>
        <v>-</v>
      </c>
      <c r="Z1034" s="167" t="s">
        <v>442</v>
      </c>
      <c r="AA1034" s="167" t="s">
        <v>443</v>
      </c>
      <c r="AB1034" s="167" t="s">
        <v>444</v>
      </c>
      <c r="AC1034" s="171" t="s">
        <v>445</v>
      </c>
      <c r="AD1034" s="30"/>
      <c r="AE1034" s="208" t="str">
        <f>'Data base'!AU82</f>
        <v>-</v>
      </c>
      <c r="AF1034" s="167" t="s">
        <v>442</v>
      </c>
      <c r="AG1034" s="167" t="s">
        <v>443</v>
      </c>
      <c r="AH1034" s="167" t="s">
        <v>444</v>
      </c>
      <c r="AI1034" s="171" t="s">
        <v>445</v>
      </c>
      <c r="AJ1034" s="30"/>
      <c r="AK1034" s="208" t="str">
        <f>'Data base'!BD82</f>
        <v>VU</v>
      </c>
      <c r="AL1034" s="167" t="s">
        <v>442</v>
      </c>
      <c r="AM1034" s="171" t="s">
        <v>443</v>
      </c>
      <c r="AN1034" s="167" t="s">
        <v>444</v>
      </c>
      <c r="AO1034" s="167" t="s">
        <v>445</v>
      </c>
    </row>
    <row r="1035" spans="1:49" x14ac:dyDescent="0.3">
      <c r="D1035" s="264" t="s">
        <v>434</v>
      </c>
      <c r="E1035" s="30" t="s">
        <v>384</v>
      </c>
      <c r="F1035" s="139"/>
      <c r="G1035" s="97" t="str">
        <f>'Data base'!P82</f>
        <v>F</v>
      </c>
      <c r="H1035" s="127" t="s">
        <v>389</v>
      </c>
      <c r="I1035" s="127" t="s">
        <v>404</v>
      </c>
      <c r="J1035" s="127" t="s">
        <v>287</v>
      </c>
      <c r="K1035" s="127" t="s">
        <v>318</v>
      </c>
      <c r="L1035" s="30"/>
      <c r="M1035" s="218">
        <f>'Data base'!Y82</f>
        <v>0</v>
      </c>
      <c r="N1035" s="127" t="s">
        <v>389</v>
      </c>
      <c r="O1035" s="127" t="s">
        <v>404</v>
      </c>
      <c r="P1035" s="171" t="s">
        <v>287</v>
      </c>
      <c r="Q1035" s="127" t="s">
        <v>318</v>
      </c>
      <c r="R1035" s="30"/>
      <c r="S1035" s="127" t="str">
        <f>'Data base'!AH82</f>
        <v xml:space="preserve"> - (38 - 52)</v>
      </c>
      <c r="T1035" s="171" t="s">
        <v>389</v>
      </c>
      <c r="U1035" s="127" t="s">
        <v>404</v>
      </c>
      <c r="V1035" s="127" t="s">
        <v>287</v>
      </c>
      <c r="W1035" s="127" t="s">
        <v>318</v>
      </c>
      <c r="X1035" s="30"/>
      <c r="Y1035" s="99" t="str">
        <f>'Data base'!AQ82</f>
        <v xml:space="preserve"> - (15 - 55)</v>
      </c>
      <c r="Z1035" s="171" t="s">
        <v>389</v>
      </c>
      <c r="AA1035" s="167" t="s">
        <v>404</v>
      </c>
      <c r="AB1035" s="167" t="s">
        <v>287</v>
      </c>
      <c r="AC1035" s="167" t="s">
        <v>318</v>
      </c>
      <c r="AD1035" s="30"/>
      <c r="AE1035" s="208">
        <f>'Data base'!AZ82</f>
        <v>0</v>
      </c>
      <c r="AF1035" s="167" t="s">
        <v>389</v>
      </c>
      <c r="AG1035" s="167" t="s">
        <v>404</v>
      </c>
      <c r="AH1035" s="171" t="s">
        <v>287</v>
      </c>
      <c r="AI1035" s="167" t="s">
        <v>318</v>
      </c>
      <c r="AJ1035" s="30"/>
      <c r="AK1035" s="99" t="str">
        <f>'Data base'!BJ82</f>
        <v xml:space="preserve"> - (52 - 76)</v>
      </c>
      <c r="AL1035" s="171" t="s">
        <v>389</v>
      </c>
      <c r="AM1035" s="167" t="s">
        <v>404</v>
      </c>
      <c r="AN1035" s="167" t="s">
        <v>287</v>
      </c>
      <c r="AO1035" s="167" t="s">
        <v>318</v>
      </c>
    </row>
    <row r="1036" spans="1:49" x14ac:dyDescent="0.3">
      <c r="D1036" s="264"/>
      <c r="E1036" s="30" t="s">
        <v>383</v>
      </c>
      <c r="F1036" s="139"/>
      <c r="G1036" s="40" t="str">
        <f>'Data base'!O82</f>
        <v>- (50 - 100)</v>
      </c>
      <c r="H1036" s="134"/>
      <c r="I1036" s="138" t="s">
        <v>389</v>
      </c>
      <c r="J1036" s="127" t="s">
        <v>287</v>
      </c>
      <c r="K1036" s="127" t="s">
        <v>318</v>
      </c>
      <c r="L1036" s="30"/>
      <c r="M1036" s="218" t="str">
        <f>'Data base'!X82</f>
        <v>- (20 - 50)</v>
      </c>
      <c r="N1036" s="134"/>
      <c r="O1036" s="171" t="s">
        <v>389</v>
      </c>
      <c r="P1036" s="127" t="s">
        <v>287</v>
      </c>
      <c r="Q1036" s="127" t="s">
        <v>318</v>
      </c>
      <c r="R1036" s="30"/>
      <c r="S1036" s="127" t="str">
        <f>'Data base'!AG82</f>
        <v>- (17 - 40)</v>
      </c>
      <c r="T1036" s="134"/>
      <c r="U1036" s="171" t="s">
        <v>389</v>
      </c>
      <c r="V1036" s="127" t="s">
        <v>287</v>
      </c>
      <c r="W1036" s="127" t="s">
        <v>318</v>
      </c>
      <c r="X1036" s="30"/>
      <c r="Y1036" s="99" t="str">
        <f>'Data base'!AP82</f>
        <v xml:space="preserve"> - (20 - 60)</v>
      </c>
      <c r="Z1036" s="169"/>
      <c r="AA1036" s="171" t="s">
        <v>389</v>
      </c>
      <c r="AB1036" s="167" t="s">
        <v>287</v>
      </c>
      <c r="AC1036" s="167" t="s">
        <v>318</v>
      </c>
      <c r="AD1036" s="30"/>
      <c r="AE1036" s="208">
        <f>'Data base'!AY82</f>
        <v>0</v>
      </c>
      <c r="AF1036" s="169"/>
      <c r="AG1036" s="167" t="s">
        <v>389</v>
      </c>
      <c r="AH1036" s="171" t="s">
        <v>287</v>
      </c>
      <c r="AI1036" s="167" t="s">
        <v>318</v>
      </c>
      <c r="AJ1036" s="30"/>
      <c r="AK1036" s="99" t="str">
        <f>'Data base'!BI82</f>
        <v xml:space="preserve"> - ( - 44)</v>
      </c>
      <c r="AL1036" s="169"/>
      <c r="AM1036" s="171" t="s">
        <v>389</v>
      </c>
      <c r="AN1036" s="167" t="s">
        <v>287</v>
      </c>
      <c r="AO1036" s="167" t="s">
        <v>318</v>
      </c>
    </row>
    <row r="1037" spans="1:49" x14ac:dyDescent="0.3">
      <c r="D1037" s="30" t="s">
        <v>436</v>
      </c>
      <c r="E1037" s="30"/>
      <c r="F1037" s="139"/>
      <c r="G1037" s="97">
        <f>'Data base'!N82</f>
        <v>0.8</v>
      </c>
      <c r="H1037" s="127" t="s">
        <v>448</v>
      </c>
      <c r="I1037" s="171" t="s">
        <v>1049</v>
      </c>
      <c r="J1037" s="127" t="s">
        <v>450</v>
      </c>
      <c r="K1037" s="127" t="s">
        <v>493</v>
      </c>
      <c r="L1037" s="30"/>
      <c r="M1037" s="216">
        <f>'Data base'!W82</f>
        <v>4.0000000000000002E-4</v>
      </c>
      <c r="N1037" s="127" t="s">
        <v>448</v>
      </c>
      <c r="O1037" s="127" t="s">
        <v>449</v>
      </c>
      <c r="P1037" s="127" t="s">
        <v>450</v>
      </c>
      <c r="Q1037" s="171" t="s">
        <v>493</v>
      </c>
      <c r="R1037" s="30"/>
      <c r="S1037" s="96">
        <f>'Data base'!AF82</f>
        <v>2.7272727272727275E-3</v>
      </c>
      <c r="T1037" s="127" t="s">
        <v>448</v>
      </c>
      <c r="U1037" s="127" t="s">
        <v>449</v>
      </c>
      <c r="V1037" s="127" t="s">
        <v>450</v>
      </c>
      <c r="W1037" s="171" t="s">
        <v>493</v>
      </c>
      <c r="X1037" s="30"/>
      <c r="Y1037" s="96">
        <f>'Data base'!AO82</f>
        <v>6.8181818181818187E-4</v>
      </c>
      <c r="Z1037" s="167" t="s">
        <v>448</v>
      </c>
      <c r="AA1037" s="167" t="s">
        <v>449</v>
      </c>
      <c r="AB1037" s="167" t="s">
        <v>450</v>
      </c>
      <c r="AC1037" s="171" t="s">
        <v>493</v>
      </c>
      <c r="AD1037" s="30"/>
      <c r="AE1037" s="96">
        <f>'Data base'!AX82</f>
        <v>0.02</v>
      </c>
      <c r="AF1037" s="167" t="s">
        <v>448</v>
      </c>
      <c r="AG1037" s="167" t="s">
        <v>449</v>
      </c>
      <c r="AH1037" s="171" t="s">
        <v>1050</v>
      </c>
      <c r="AI1037" s="167" t="s">
        <v>493</v>
      </c>
      <c r="AJ1037" s="30"/>
      <c r="AK1037" s="96">
        <f>'Data base'!BH82</f>
        <v>0.04</v>
      </c>
      <c r="AL1037" s="167" t="s">
        <v>448</v>
      </c>
      <c r="AM1037" s="167" t="s">
        <v>449</v>
      </c>
      <c r="AN1037" s="171" t="s">
        <v>1050</v>
      </c>
      <c r="AO1037" s="167" t="s">
        <v>493</v>
      </c>
    </row>
    <row r="1038" spans="1:49" x14ac:dyDescent="0.3">
      <c r="D1038" s="30" t="s">
        <v>437</v>
      </c>
      <c r="E1038" s="30"/>
      <c r="F1038" s="140" t="str">
        <f>'Data base'!E82</f>
        <v>&lt;3.3</v>
      </c>
      <c r="G1038" s="127" t="str">
        <f>$F1038</f>
        <v>&lt;3.3</v>
      </c>
      <c r="H1038" s="127" t="s">
        <v>451</v>
      </c>
      <c r="I1038" s="127" t="s">
        <v>452</v>
      </c>
      <c r="J1038" s="135" t="s">
        <v>453</v>
      </c>
      <c r="K1038" s="138" t="s">
        <v>370</v>
      </c>
      <c r="L1038" s="30"/>
      <c r="M1038" s="172">
        <f>$F173</f>
        <v>0</v>
      </c>
      <c r="N1038" s="127" t="s">
        <v>451</v>
      </c>
      <c r="O1038" s="127" t="s">
        <v>452</v>
      </c>
      <c r="P1038" s="135" t="s">
        <v>453</v>
      </c>
      <c r="Q1038" s="171" t="s">
        <v>370</v>
      </c>
      <c r="R1038" s="30"/>
      <c r="S1038" s="127" t="str">
        <f>$F1038</f>
        <v>&lt;3.3</v>
      </c>
      <c r="T1038" s="127" t="s">
        <v>451</v>
      </c>
      <c r="U1038" s="127" t="s">
        <v>452</v>
      </c>
      <c r="V1038" s="135" t="s">
        <v>453</v>
      </c>
      <c r="W1038" s="138" t="s">
        <v>370</v>
      </c>
      <c r="X1038" s="30"/>
      <c r="Y1038" s="208" t="str">
        <f>$F1038</f>
        <v>&lt;3.3</v>
      </c>
      <c r="Z1038" s="167" t="s">
        <v>451</v>
      </c>
      <c r="AA1038" s="167" t="s">
        <v>452</v>
      </c>
      <c r="AB1038" s="170" t="s">
        <v>453</v>
      </c>
      <c r="AC1038" s="171" t="s">
        <v>370</v>
      </c>
      <c r="AD1038" s="30"/>
      <c r="AE1038" s="208" t="str">
        <f>$F1038</f>
        <v>&lt;3.3</v>
      </c>
      <c r="AF1038" s="167" t="s">
        <v>451</v>
      </c>
      <c r="AG1038" s="167" t="s">
        <v>452</v>
      </c>
      <c r="AH1038" s="170" t="s">
        <v>453</v>
      </c>
      <c r="AI1038" s="171" t="s">
        <v>370</v>
      </c>
      <c r="AJ1038" s="30"/>
      <c r="AK1038" s="208" t="str">
        <f>$F1038</f>
        <v>&lt;3.3</v>
      </c>
      <c r="AL1038" s="167" t="s">
        <v>451</v>
      </c>
      <c r="AM1038" s="167" t="s">
        <v>452</v>
      </c>
      <c r="AN1038" s="170" t="s">
        <v>453</v>
      </c>
      <c r="AO1038" s="171" t="s">
        <v>370</v>
      </c>
    </row>
    <row r="1039" spans="1:49" x14ac:dyDescent="0.3">
      <c r="D1039" s="30" t="s">
        <v>561</v>
      </c>
      <c r="E1039" s="30"/>
      <c r="F1039" s="139"/>
      <c r="G1039" s="40">
        <f>'Data base'!L82</f>
        <v>50</v>
      </c>
      <c r="H1039" s="127"/>
      <c r="I1039" s="127"/>
      <c r="J1039" s="135"/>
      <c r="K1039" s="127"/>
      <c r="L1039" s="194"/>
      <c r="M1039" s="299">
        <f>'Data base'!U82</f>
        <v>100000</v>
      </c>
      <c r="N1039" s="299"/>
      <c r="O1039" s="299"/>
      <c r="P1039" s="365"/>
      <c r="Q1039" s="299"/>
      <c r="R1039" s="300"/>
      <c r="S1039" s="299">
        <f>'Data base'!AD82</f>
        <v>110000</v>
      </c>
      <c r="T1039" s="299"/>
      <c r="U1039" s="299"/>
      <c r="V1039" s="365"/>
      <c r="W1039" s="299"/>
      <c r="X1039" s="300"/>
      <c r="Y1039" s="299">
        <f>'Data base'!AM82</f>
        <v>88000</v>
      </c>
      <c r="Z1039" s="300"/>
      <c r="AA1039" s="300"/>
      <c r="AB1039" s="300"/>
      <c r="AC1039" s="300"/>
      <c r="AD1039" s="300"/>
      <c r="AE1039" s="299">
        <f>'Data base'!AV82</f>
        <v>3000</v>
      </c>
      <c r="AF1039" s="300"/>
      <c r="AG1039" s="300"/>
      <c r="AH1039" s="300"/>
      <c r="AI1039" s="300"/>
      <c r="AJ1039" s="300"/>
      <c r="AK1039" s="299">
        <f>'Data base'!BF82</f>
        <v>10000</v>
      </c>
      <c r="AL1039" s="300"/>
      <c r="AM1039" s="300"/>
      <c r="AN1039" s="300"/>
      <c r="AO1039" s="300"/>
      <c r="AP1039" s="300"/>
      <c r="AQ1039" s="300"/>
      <c r="AR1039" s="300"/>
      <c r="AS1039" s="300"/>
      <c r="AT1039" s="300"/>
      <c r="AU1039" s="300"/>
      <c r="AV1039" s="300"/>
      <c r="AW1039" s="300"/>
    </row>
    <row r="1040" spans="1:49" x14ac:dyDescent="0.3">
      <c r="D1040" s="30" t="s">
        <v>1039</v>
      </c>
      <c r="E1040" s="30"/>
      <c r="F1040" s="139"/>
      <c r="G1040" s="125" t="str">
        <f>Protection!E82</f>
        <v>none - except deliberate destruction of, or damage to, their nests and eggs or removal of their nests</v>
      </c>
      <c r="H1040" s="30"/>
      <c r="I1040" s="30"/>
      <c r="J1040" s="30"/>
      <c r="K1040" s="30"/>
      <c r="L1040" s="30"/>
      <c r="M1040" s="172">
        <f>Protection!F82</f>
        <v>0</v>
      </c>
      <c r="N1040" s="30"/>
      <c r="O1040" s="30"/>
      <c r="P1040" s="30"/>
      <c r="Q1040" s="30"/>
      <c r="R1040" s="30"/>
      <c r="S1040" s="225">
        <f>Protection!G82</f>
        <v>0</v>
      </c>
      <c r="T1040" s="30"/>
      <c r="U1040" s="30"/>
      <c r="V1040" s="30"/>
      <c r="W1040" s="30"/>
      <c r="X1040" s="30"/>
      <c r="Y1040" s="208">
        <f>Protection!H82</f>
        <v>0</v>
      </c>
      <c r="Z1040" s="30"/>
      <c r="AA1040" s="30"/>
      <c r="AB1040" s="30"/>
      <c r="AC1040" s="30"/>
      <c r="AD1040" s="30"/>
      <c r="AE1040" s="208">
        <f>Protection!I82</f>
        <v>0</v>
      </c>
      <c r="AF1040" s="30"/>
      <c r="AG1040" s="30"/>
      <c r="AH1040" s="30"/>
      <c r="AI1040" s="30"/>
      <c r="AJ1040" s="30"/>
      <c r="AK1040" s="208">
        <f>Protection!J82</f>
        <v>0</v>
      </c>
      <c r="AL1040" s="30"/>
      <c r="AM1040" s="30"/>
      <c r="AN1040" s="30"/>
      <c r="AO1040" s="30"/>
    </row>
    <row r="1041" spans="1:48" x14ac:dyDescent="0.3">
      <c r="D1041" s="30" t="s">
        <v>1038</v>
      </c>
      <c r="E1041" s="30"/>
      <c r="F1041" s="139"/>
      <c r="G1041" s="125" t="str">
        <f>Protection!K82</f>
        <v>none</v>
      </c>
      <c r="H1041" s="30"/>
      <c r="I1041" s="30"/>
      <c r="J1041" s="30"/>
      <c r="K1041" s="30"/>
      <c r="L1041" s="30"/>
      <c r="M1041" s="172">
        <f>Protection!L82</f>
        <v>0</v>
      </c>
      <c r="N1041" s="30"/>
      <c r="O1041" s="30"/>
      <c r="P1041" s="30"/>
      <c r="Q1041" s="30"/>
      <c r="R1041" s="30"/>
      <c r="S1041" s="30" t="str">
        <f>Protection!M82</f>
        <v>none</v>
      </c>
      <c r="T1041" s="30"/>
      <c r="U1041" s="30"/>
      <c r="V1041" s="30"/>
      <c r="W1041" s="30"/>
      <c r="X1041" s="30"/>
      <c r="Y1041" s="208">
        <f>Protection!N82</f>
        <v>0</v>
      </c>
      <c r="Z1041" s="30"/>
      <c r="AA1041" s="30"/>
      <c r="AB1041" s="30"/>
      <c r="AC1041" s="30"/>
      <c r="AD1041" s="30"/>
      <c r="AE1041" s="208">
        <f>Protection!O82</f>
        <v>0</v>
      </c>
      <c r="AF1041" s="30"/>
      <c r="AG1041" s="30"/>
      <c r="AH1041" s="30"/>
      <c r="AI1041" s="30"/>
      <c r="AJ1041" s="30"/>
      <c r="AK1041" s="225" t="str">
        <f>Protection!P82</f>
        <v>-</v>
      </c>
      <c r="AL1041" s="30"/>
      <c r="AM1041" s="30"/>
      <c r="AN1041" s="30"/>
      <c r="AO1041" s="30"/>
    </row>
    <row r="1043" spans="1:48" x14ac:dyDescent="0.3">
      <c r="A1043" s="194">
        <v>83</v>
      </c>
      <c r="B1043" s="39" t="str">
        <f>'Data base'!C83</f>
        <v>Pyrrhula pyrrhula</v>
      </c>
      <c r="C1043" s="29" t="str">
        <f>'Data base'!D83</f>
        <v>Eurasian Bullfinch</v>
      </c>
      <c r="D1043" s="65" t="s">
        <v>438</v>
      </c>
      <c r="E1043" s="65"/>
      <c r="F1043" s="131"/>
      <c r="H1043" s="131" t="s">
        <v>439</v>
      </c>
      <c r="I1043" s="131" t="s">
        <v>381</v>
      </c>
      <c r="J1043" s="131" t="s">
        <v>861</v>
      </c>
      <c r="K1043" s="131" t="s">
        <v>860</v>
      </c>
      <c r="L1043" s="30"/>
      <c r="N1043" s="131" t="s">
        <v>439</v>
      </c>
      <c r="O1043" s="131" t="s">
        <v>381</v>
      </c>
      <c r="P1043" s="131" t="s">
        <v>861</v>
      </c>
      <c r="Q1043" s="131" t="s">
        <v>860</v>
      </c>
      <c r="R1043" s="30"/>
      <c r="S1043" s="30"/>
      <c r="T1043" s="131" t="s">
        <v>439</v>
      </c>
      <c r="U1043" s="131" t="s">
        <v>381</v>
      </c>
      <c r="V1043" s="131" t="s">
        <v>861</v>
      </c>
      <c r="W1043" s="131" t="s">
        <v>860</v>
      </c>
      <c r="X1043" s="30"/>
      <c r="Y1043" s="30"/>
      <c r="Z1043" s="131" t="s">
        <v>439</v>
      </c>
      <c r="AA1043" s="131" t="s">
        <v>381</v>
      </c>
      <c r="AB1043" s="131" t="s">
        <v>861</v>
      </c>
      <c r="AC1043" s="131" t="s">
        <v>860</v>
      </c>
      <c r="AD1043" s="30"/>
      <c r="AE1043" s="30"/>
      <c r="AF1043" s="131" t="s">
        <v>439</v>
      </c>
      <c r="AG1043" s="131" t="s">
        <v>381</v>
      </c>
      <c r="AH1043" s="131" t="s">
        <v>861</v>
      </c>
      <c r="AI1043" s="131" t="s">
        <v>860</v>
      </c>
      <c r="AJ1043" s="30"/>
      <c r="AK1043" s="30"/>
      <c r="AL1043" s="131" t="s">
        <v>439</v>
      </c>
      <c r="AM1043" s="131" t="s">
        <v>381</v>
      </c>
      <c r="AN1043" s="131" t="s">
        <v>861</v>
      </c>
      <c r="AO1043" s="131" t="s">
        <v>860</v>
      </c>
    </row>
    <row r="1044" spans="1:48" x14ac:dyDescent="0.3">
      <c r="D1044" s="130" t="s">
        <v>432</v>
      </c>
      <c r="E1044" s="130"/>
      <c r="F1044" s="141">
        <f>'Data base'!G83</f>
        <v>0</v>
      </c>
      <c r="G1044" s="127">
        <f>$F1044</f>
        <v>0</v>
      </c>
      <c r="H1044" s="132">
        <v>1</v>
      </c>
      <c r="I1044" s="132">
        <v>2</v>
      </c>
      <c r="J1044" s="132">
        <v>3</v>
      </c>
      <c r="K1044" s="142" t="s">
        <v>440</v>
      </c>
      <c r="L1044" s="30"/>
      <c r="M1044" s="140">
        <f>$F1044</f>
        <v>0</v>
      </c>
      <c r="N1044" s="132">
        <v>1</v>
      </c>
      <c r="O1044" s="132">
        <v>2</v>
      </c>
      <c r="P1044" s="132">
        <v>3</v>
      </c>
      <c r="Q1044" s="173" t="s">
        <v>440</v>
      </c>
      <c r="R1044" s="30"/>
      <c r="S1044" s="127">
        <f>$F1044</f>
        <v>0</v>
      </c>
      <c r="T1044" s="132">
        <v>1</v>
      </c>
      <c r="U1044" s="132">
        <v>2</v>
      </c>
      <c r="V1044" s="132">
        <v>3</v>
      </c>
      <c r="W1044" s="142" t="s">
        <v>440</v>
      </c>
      <c r="X1044" s="30"/>
      <c r="Y1044" s="172">
        <f>$F1044</f>
        <v>0</v>
      </c>
      <c r="Z1044" s="168">
        <v>1</v>
      </c>
      <c r="AA1044" s="168">
        <v>2</v>
      </c>
      <c r="AB1044" s="168">
        <v>3</v>
      </c>
      <c r="AC1044" s="173" t="s">
        <v>440</v>
      </c>
      <c r="AD1044" s="30"/>
      <c r="AE1044" s="172">
        <f>$F1044</f>
        <v>0</v>
      </c>
      <c r="AF1044" s="168">
        <v>1</v>
      </c>
      <c r="AG1044" s="168">
        <v>2</v>
      </c>
      <c r="AH1044" s="168">
        <v>3</v>
      </c>
      <c r="AI1044" s="173" t="s">
        <v>440</v>
      </c>
      <c r="AJ1044" s="30"/>
      <c r="AK1044" s="172">
        <f>$F1044</f>
        <v>0</v>
      </c>
      <c r="AL1044" s="168">
        <v>1</v>
      </c>
      <c r="AM1044" s="168">
        <v>2</v>
      </c>
      <c r="AN1044" s="168">
        <v>3</v>
      </c>
      <c r="AO1044" s="173" t="s">
        <v>440</v>
      </c>
    </row>
    <row r="1045" spans="1:48" x14ac:dyDescent="0.3">
      <c r="D1045" s="31" t="s">
        <v>435</v>
      </c>
      <c r="E1045" s="30"/>
      <c r="F1045" s="140">
        <f>'Data base'!J83</f>
        <v>0</v>
      </c>
      <c r="G1045" s="127">
        <f>$F1045</f>
        <v>0</v>
      </c>
      <c r="H1045" s="127" t="s">
        <v>389</v>
      </c>
      <c r="I1045" s="127" t="s">
        <v>404</v>
      </c>
      <c r="J1045" s="127" t="s">
        <v>446</v>
      </c>
      <c r="K1045" s="138" t="s">
        <v>447</v>
      </c>
      <c r="L1045" s="30"/>
      <c r="M1045" s="140">
        <f>$F1045</f>
        <v>0</v>
      </c>
      <c r="N1045" s="127" t="s">
        <v>389</v>
      </c>
      <c r="O1045" s="127" t="s">
        <v>404</v>
      </c>
      <c r="P1045" s="127" t="s">
        <v>446</v>
      </c>
      <c r="Q1045" s="171" t="s">
        <v>447</v>
      </c>
      <c r="R1045" s="30"/>
      <c r="S1045" s="127">
        <f>$F1045</f>
        <v>0</v>
      </c>
      <c r="T1045" s="127" t="s">
        <v>389</v>
      </c>
      <c r="U1045" s="127" t="s">
        <v>404</v>
      </c>
      <c r="V1045" s="127" t="s">
        <v>446</v>
      </c>
      <c r="W1045" s="138" t="s">
        <v>447</v>
      </c>
      <c r="X1045" s="30"/>
      <c r="Y1045" s="172">
        <f>$F1045</f>
        <v>0</v>
      </c>
      <c r="Z1045" s="167" t="s">
        <v>389</v>
      </c>
      <c r="AA1045" s="167" t="s">
        <v>404</v>
      </c>
      <c r="AB1045" s="167" t="s">
        <v>446</v>
      </c>
      <c r="AC1045" s="171" t="s">
        <v>447</v>
      </c>
      <c r="AD1045" s="30"/>
      <c r="AE1045" s="172">
        <f>$F1045</f>
        <v>0</v>
      </c>
      <c r="AF1045" s="167" t="s">
        <v>389</v>
      </c>
      <c r="AG1045" s="167" t="s">
        <v>404</v>
      </c>
      <c r="AH1045" s="167" t="s">
        <v>446</v>
      </c>
      <c r="AI1045" s="171" t="s">
        <v>447</v>
      </c>
      <c r="AJ1045" s="30"/>
      <c r="AK1045" s="172">
        <f>$F1045</f>
        <v>0</v>
      </c>
      <c r="AL1045" s="167" t="s">
        <v>389</v>
      </c>
      <c r="AM1045" s="167" t="s">
        <v>404</v>
      </c>
      <c r="AN1045" s="167" t="s">
        <v>446</v>
      </c>
      <c r="AO1045" s="171" t="s">
        <v>447</v>
      </c>
    </row>
    <row r="1046" spans="1:48" s="194" customFormat="1" x14ac:dyDescent="0.3">
      <c r="B1046" s="3"/>
      <c r="D1046" s="31" t="s">
        <v>601</v>
      </c>
      <c r="F1046" s="139"/>
      <c r="G1046" s="97">
        <f>'Data base'!S83</f>
        <v>0.72716020791757541</v>
      </c>
      <c r="H1046" s="208" t="s">
        <v>640</v>
      </c>
      <c r="I1046" s="208" t="s">
        <v>1058</v>
      </c>
      <c r="J1046" s="171" t="s">
        <v>1055</v>
      </c>
      <c r="K1046" s="208" t="s">
        <v>1054</v>
      </c>
      <c r="M1046" s="98">
        <f>'Data base'!AB83</f>
        <v>6.0590948969664806</v>
      </c>
      <c r="N1046" s="171" t="s">
        <v>1046</v>
      </c>
      <c r="O1046" s="208" t="s">
        <v>1058</v>
      </c>
      <c r="P1046" s="208" t="s">
        <v>1057</v>
      </c>
      <c r="Q1046" s="208" t="s">
        <v>1054</v>
      </c>
      <c r="S1046" s="97">
        <f>'Data base'!AK83</f>
        <v>1.280992402667495</v>
      </c>
      <c r="T1046" s="208" t="s">
        <v>640</v>
      </c>
      <c r="U1046" s="171" t="s">
        <v>1059</v>
      </c>
      <c r="V1046" s="208" t="s">
        <v>1057</v>
      </c>
      <c r="W1046" s="208" t="s">
        <v>1054</v>
      </c>
      <c r="Y1046" s="97">
        <f>'Data base'!AT83</f>
        <v>5.7483628481630005</v>
      </c>
      <c r="Z1046" s="171" t="s">
        <v>1046</v>
      </c>
      <c r="AA1046" s="208" t="s">
        <v>1058</v>
      </c>
      <c r="AB1046" s="208" t="s">
        <v>1057</v>
      </c>
      <c r="AC1046" s="208" t="s">
        <v>1054</v>
      </c>
      <c r="AE1046" s="97">
        <f>'Data base'!BC83</f>
        <v>2.504447840735069</v>
      </c>
      <c r="AF1046" s="171" t="s">
        <v>1046</v>
      </c>
      <c r="AG1046" s="208" t="s">
        <v>1058</v>
      </c>
      <c r="AH1046" s="208" t="s">
        <v>1057</v>
      </c>
      <c r="AI1046" s="208" t="s">
        <v>1054</v>
      </c>
      <c r="AK1046" s="97">
        <f>'Data base'!BM83</f>
        <v>1.492003739770595</v>
      </c>
      <c r="AL1046" s="208" t="s">
        <v>640</v>
      </c>
      <c r="AM1046" s="171" t="s">
        <v>1059</v>
      </c>
      <c r="AN1046" s="208" t="s">
        <v>1057</v>
      </c>
      <c r="AO1046" s="208" t="s">
        <v>1054</v>
      </c>
    </row>
    <row r="1047" spans="1:48" x14ac:dyDescent="0.3">
      <c r="D1047" s="31" t="s">
        <v>433</v>
      </c>
      <c r="E1047" s="133" t="s">
        <v>441</v>
      </c>
      <c r="F1047" s="139"/>
      <c r="G1047" s="127" t="str">
        <f>'Data base'!K83</f>
        <v>LC</v>
      </c>
      <c r="H1047" s="127" t="s">
        <v>442</v>
      </c>
      <c r="I1047" s="127" t="s">
        <v>443</v>
      </c>
      <c r="J1047" s="127" t="s">
        <v>444</v>
      </c>
      <c r="K1047" s="138" t="s">
        <v>445</v>
      </c>
      <c r="L1047" s="30"/>
      <c r="M1047" s="172" t="str">
        <f>'Data base'!T83</f>
        <v>LC</v>
      </c>
      <c r="N1047" s="127" t="s">
        <v>442</v>
      </c>
      <c r="O1047" s="127" t="s">
        <v>443</v>
      </c>
      <c r="P1047" s="127" t="s">
        <v>444</v>
      </c>
      <c r="Q1047" s="171" t="s">
        <v>445</v>
      </c>
      <c r="R1047" s="30"/>
      <c r="S1047" s="127" t="str">
        <f>'Data base'!AC83</f>
        <v>VU</v>
      </c>
      <c r="T1047" s="127" t="s">
        <v>442</v>
      </c>
      <c r="U1047" s="138" t="s">
        <v>443</v>
      </c>
      <c r="V1047" s="127" t="s">
        <v>444</v>
      </c>
      <c r="W1047" s="127" t="s">
        <v>445</v>
      </c>
      <c r="X1047" s="30"/>
      <c r="Y1047" s="97" t="str">
        <f>'Data base'!AL83</f>
        <v>-</v>
      </c>
      <c r="Z1047" s="167" t="s">
        <v>442</v>
      </c>
      <c r="AA1047" s="167" t="s">
        <v>443</v>
      </c>
      <c r="AB1047" s="167" t="s">
        <v>444</v>
      </c>
      <c r="AC1047" s="171" t="s">
        <v>445</v>
      </c>
      <c r="AD1047" s="30"/>
      <c r="AE1047" s="208" t="str">
        <f>'Data base'!AU83</f>
        <v>-</v>
      </c>
      <c r="AF1047" s="167" t="s">
        <v>442</v>
      </c>
      <c r="AG1047" s="167" t="s">
        <v>443</v>
      </c>
      <c r="AH1047" s="167" t="s">
        <v>444</v>
      </c>
      <c r="AI1047" s="171" t="s">
        <v>445</v>
      </c>
      <c r="AJ1047" s="30"/>
      <c r="AK1047" s="208" t="str">
        <f>'Data base'!BD83</f>
        <v>-</v>
      </c>
      <c r="AL1047" s="167" t="s">
        <v>442</v>
      </c>
      <c r="AM1047" s="167" t="s">
        <v>443</v>
      </c>
      <c r="AN1047" s="167" t="s">
        <v>444</v>
      </c>
      <c r="AO1047" s="171" t="s">
        <v>445</v>
      </c>
    </row>
    <row r="1048" spans="1:48" x14ac:dyDescent="0.3">
      <c r="D1048" s="264" t="s">
        <v>434</v>
      </c>
      <c r="E1048" s="30" t="s">
        <v>384</v>
      </c>
      <c r="F1048" s="139"/>
      <c r="G1048" s="40" t="str">
        <f>'Data base'!P83</f>
        <v>+ (25 - 50)</v>
      </c>
      <c r="H1048" s="127" t="s">
        <v>389</v>
      </c>
      <c r="I1048" s="127" t="s">
        <v>404</v>
      </c>
      <c r="J1048" s="127" t="s">
        <v>287</v>
      </c>
      <c r="K1048" s="138" t="s">
        <v>318</v>
      </c>
      <c r="L1048" s="30"/>
      <c r="M1048" s="218">
        <f>'Data base'!Y83</f>
        <v>0</v>
      </c>
      <c r="N1048" s="127" t="s">
        <v>389</v>
      </c>
      <c r="O1048" s="127" t="s">
        <v>404</v>
      </c>
      <c r="P1048" s="171" t="s">
        <v>287</v>
      </c>
      <c r="Q1048" s="127" t="s">
        <v>318</v>
      </c>
      <c r="R1048" s="30"/>
      <c r="S1048" s="127">
        <f>'Data base'!AH83</f>
        <v>0</v>
      </c>
      <c r="T1048" s="127" t="s">
        <v>389</v>
      </c>
      <c r="U1048" s="127" t="s">
        <v>404</v>
      </c>
      <c r="V1048" s="171" t="s">
        <v>287</v>
      </c>
      <c r="W1048" s="127" t="s">
        <v>318</v>
      </c>
      <c r="X1048" s="30"/>
      <c r="Y1048" s="99" t="str">
        <f>'Data base'!AQ83</f>
        <v xml:space="preserve"> + ( - 273)</v>
      </c>
      <c r="Z1048" s="167" t="s">
        <v>389</v>
      </c>
      <c r="AA1048" s="167" t="s">
        <v>404</v>
      </c>
      <c r="AB1048" s="167" t="s">
        <v>287</v>
      </c>
      <c r="AC1048" s="171" t="s">
        <v>318</v>
      </c>
      <c r="AD1048" s="30"/>
      <c r="AE1048" s="208">
        <f>'Data base'!AZ83</f>
        <v>0</v>
      </c>
      <c r="AF1048" s="167" t="s">
        <v>389</v>
      </c>
      <c r="AG1048" s="167" t="s">
        <v>404</v>
      </c>
      <c r="AH1048" s="171" t="s">
        <v>287</v>
      </c>
      <c r="AI1048" s="167" t="s">
        <v>318</v>
      </c>
      <c r="AJ1048" s="30"/>
      <c r="AK1048" s="99" t="str">
        <f>'Data base'!BJ83</f>
        <v xml:space="preserve"> - (25 - 53)</v>
      </c>
      <c r="AL1048" s="167" t="s">
        <v>389</v>
      </c>
      <c r="AM1048" s="171" t="s">
        <v>404</v>
      </c>
      <c r="AN1048" s="167" t="s">
        <v>287</v>
      </c>
      <c r="AO1048" s="167" t="s">
        <v>318</v>
      </c>
    </row>
    <row r="1049" spans="1:48" x14ac:dyDescent="0.3">
      <c r="D1049" s="264"/>
      <c r="E1049" s="30" t="s">
        <v>383</v>
      </c>
      <c r="F1049" s="139"/>
      <c r="G1049" s="40" t="str">
        <f>'Data base'!O83</f>
        <v>- (33 - 50)</v>
      </c>
      <c r="H1049" s="134"/>
      <c r="I1049" s="138" t="s">
        <v>389</v>
      </c>
      <c r="J1049" s="127" t="s">
        <v>287</v>
      </c>
      <c r="K1049" s="127" t="s">
        <v>318</v>
      </c>
      <c r="L1049" s="30"/>
      <c r="M1049" s="218" t="str">
        <f>'Data base'!X83</f>
        <v>- (20 - 50)</v>
      </c>
      <c r="N1049" s="134"/>
      <c r="O1049" s="171" t="s">
        <v>389</v>
      </c>
      <c r="P1049" s="127" t="s">
        <v>287</v>
      </c>
      <c r="Q1049" s="127" t="s">
        <v>318</v>
      </c>
      <c r="R1049" s="30"/>
      <c r="S1049" s="127" t="str">
        <f>'Data base'!AG83</f>
        <v>- (53 - 69)</v>
      </c>
      <c r="T1049" s="134"/>
      <c r="U1049" s="171" t="s">
        <v>389</v>
      </c>
      <c r="V1049" s="127" t="s">
        <v>287</v>
      </c>
      <c r="W1049" s="127" t="s">
        <v>318</v>
      </c>
      <c r="X1049" s="30"/>
      <c r="Y1049" s="99" t="str">
        <f>'Data base'!AP83</f>
        <v xml:space="preserve">F </v>
      </c>
      <c r="Z1049" s="169"/>
      <c r="AA1049" s="144" t="s">
        <v>389</v>
      </c>
      <c r="AB1049" s="144" t="s">
        <v>287</v>
      </c>
      <c r="AC1049" s="144" t="s">
        <v>318</v>
      </c>
      <c r="AD1049" s="30"/>
      <c r="AE1049" s="208">
        <f>'Data base'!AY83</f>
        <v>0</v>
      </c>
      <c r="AF1049" s="169"/>
      <c r="AG1049" s="167" t="s">
        <v>389</v>
      </c>
      <c r="AH1049" s="171" t="s">
        <v>287</v>
      </c>
      <c r="AI1049" s="167" t="s">
        <v>318</v>
      </c>
      <c r="AJ1049" s="30"/>
      <c r="AK1049" s="99">
        <f>'Data base'!BI83</f>
        <v>0</v>
      </c>
      <c r="AL1049" s="169"/>
      <c r="AM1049" s="167" t="s">
        <v>389</v>
      </c>
      <c r="AN1049" s="171" t="s">
        <v>287</v>
      </c>
      <c r="AO1049" s="167" t="s">
        <v>318</v>
      </c>
    </row>
    <row r="1050" spans="1:48" x14ac:dyDescent="0.3">
      <c r="D1050" s="30" t="s">
        <v>436</v>
      </c>
      <c r="E1050" s="30"/>
      <c r="F1050" s="139"/>
      <c r="G1050" s="96">
        <f>'Data base'!N83</f>
        <v>2.6666666666666666E-3</v>
      </c>
      <c r="H1050" s="127" t="s">
        <v>448</v>
      </c>
      <c r="I1050" s="127" t="s">
        <v>449</v>
      </c>
      <c r="J1050" s="127" t="s">
        <v>450</v>
      </c>
      <c r="K1050" s="138" t="s">
        <v>493</v>
      </c>
      <c r="L1050" s="30"/>
      <c r="M1050" s="216">
        <f>'Data base'!W83</f>
        <v>4.0000000000000002E-4</v>
      </c>
      <c r="N1050" s="127" t="s">
        <v>448</v>
      </c>
      <c r="O1050" s="127" t="s">
        <v>449</v>
      </c>
      <c r="P1050" s="127" t="s">
        <v>450</v>
      </c>
      <c r="Q1050" s="171" t="s">
        <v>493</v>
      </c>
      <c r="R1050" s="30"/>
      <c r="S1050" s="96">
        <f>'Data base'!AF83</f>
        <v>1.5789473684210526E-3</v>
      </c>
      <c r="T1050" s="127" t="s">
        <v>448</v>
      </c>
      <c r="U1050" s="127" t="s">
        <v>449</v>
      </c>
      <c r="V1050" s="127" t="s">
        <v>450</v>
      </c>
      <c r="W1050" s="171" t="s">
        <v>493</v>
      </c>
      <c r="X1050" s="30"/>
      <c r="Y1050" s="100">
        <f>'Data base'!AO83</f>
        <v>4.8780487804878049E-4</v>
      </c>
      <c r="Z1050" s="167" t="s">
        <v>448</v>
      </c>
      <c r="AA1050" s="167" t="s">
        <v>449</v>
      </c>
      <c r="AB1050" s="167" t="s">
        <v>450</v>
      </c>
      <c r="AC1050" s="171" t="s">
        <v>493</v>
      </c>
      <c r="AD1050" s="30"/>
      <c r="AE1050" s="96">
        <f>'Data base'!AX83</f>
        <v>1E-3</v>
      </c>
      <c r="AF1050" s="167" t="s">
        <v>448</v>
      </c>
      <c r="AG1050" s="167" t="s">
        <v>449</v>
      </c>
      <c r="AH1050" s="167" t="s">
        <v>450</v>
      </c>
      <c r="AI1050" s="171" t="s">
        <v>493</v>
      </c>
      <c r="AJ1050" s="30"/>
      <c r="AK1050" s="96">
        <f>'Data base'!BH83</f>
        <v>1.7699115044247787E-3</v>
      </c>
      <c r="AL1050" s="167" t="s">
        <v>448</v>
      </c>
      <c r="AM1050" s="167" t="s">
        <v>449</v>
      </c>
      <c r="AN1050" s="167" t="s">
        <v>450</v>
      </c>
      <c r="AO1050" s="171" t="s">
        <v>493</v>
      </c>
    </row>
    <row r="1051" spans="1:48" x14ac:dyDescent="0.3">
      <c r="D1051" s="30" t="s">
        <v>437</v>
      </c>
      <c r="E1051" s="30"/>
      <c r="F1051" s="140" t="str">
        <f>'Data base'!E83</f>
        <v>&lt;3.3</v>
      </c>
      <c r="G1051" s="127" t="str">
        <f>$F1051</f>
        <v>&lt;3.3</v>
      </c>
      <c r="H1051" s="127" t="s">
        <v>451</v>
      </c>
      <c r="I1051" s="127" t="s">
        <v>452</v>
      </c>
      <c r="J1051" s="135" t="s">
        <v>453</v>
      </c>
      <c r="K1051" s="138" t="s">
        <v>370</v>
      </c>
      <c r="L1051" s="30"/>
      <c r="M1051" s="172">
        <f>$F186</f>
        <v>0</v>
      </c>
      <c r="N1051" s="127" t="s">
        <v>451</v>
      </c>
      <c r="O1051" s="127" t="s">
        <v>452</v>
      </c>
      <c r="P1051" s="135" t="s">
        <v>453</v>
      </c>
      <c r="Q1051" s="171" t="s">
        <v>370</v>
      </c>
      <c r="R1051" s="30"/>
      <c r="S1051" s="127" t="str">
        <f>$F1051</f>
        <v>&lt;3.3</v>
      </c>
      <c r="T1051" s="127" t="s">
        <v>451</v>
      </c>
      <c r="U1051" s="127" t="s">
        <v>452</v>
      </c>
      <c r="V1051" s="135" t="s">
        <v>453</v>
      </c>
      <c r="W1051" s="138" t="s">
        <v>370</v>
      </c>
      <c r="X1051" s="30"/>
      <c r="Y1051" s="208" t="str">
        <f>$F1051</f>
        <v>&lt;3.3</v>
      </c>
      <c r="Z1051" s="167" t="s">
        <v>451</v>
      </c>
      <c r="AA1051" s="167" t="s">
        <v>452</v>
      </c>
      <c r="AB1051" s="170" t="s">
        <v>453</v>
      </c>
      <c r="AC1051" s="171" t="s">
        <v>370</v>
      </c>
      <c r="AD1051" s="30"/>
      <c r="AE1051" s="208" t="str">
        <f>$F1051</f>
        <v>&lt;3.3</v>
      </c>
      <c r="AF1051" s="167" t="s">
        <v>451</v>
      </c>
      <c r="AG1051" s="167" t="s">
        <v>452</v>
      </c>
      <c r="AH1051" s="170" t="s">
        <v>453</v>
      </c>
      <c r="AI1051" s="171" t="s">
        <v>370</v>
      </c>
      <c r="AJ1051" s="30"/>
      <c r="AK1051" s="208" t="str">
        <f>$F1051</f>
        <v>&lt;3.3</v>
      </c>
      <c r="AL1051" s="167" t="s">
        <v>451</v>
      </c>
      <c r="AM1051" s="167" t="s">
        <v>452</v>
      </c>
      <c r="AN1051" s="170" t="s">
        <v>453</v>
      </c>
      <c r="AO1051" s="171" t="s">
        <v>370</v>
      </c>
    </row>
    <row r="1052" spans="1:48" x14ac:dyDescent="0.3">
      <c r="D1052" s="30" t="s">
        <v>561</v>
      </c>
      <c r="E1052" s="30"/>
      <c r="F1052" s="139"/>
      <c r="G1052" s="299">
        <f>'Data base'!L83</f>
        <v>15000</v>
      </c>
      <c r="H1052" s="299"/>
      <c r="I1052" s="299"/>
      <c r="J1052" s="365"/>
      <c r="K1052" s="299"/>
      <c r="L1052" s="300"/>
      <c r="M1052" s="299">
        <f>'Data base'!U83</f>
        <v>100000</v>
      </c>
      <c r="N1052" s="299"/>
      <c r="O1052" s="299"/>
      <c r="P1052" s="365"/>
      <c r="Q1052" s="299"/>
      <c r="R1052" s="300"/>
      <c r="S1052" s="299">
        <f>'Data base'!AD83</f>
        <v>190000</v>
      </c>
      <c r="T1052" s="299"/>
      <c r="U1052" s="299"/>
      <c r="V1052" s="365"/>
      <c r="W1052" s="299"/>
      <c r="X1052" s="300"/>
      <c r="Y1052" s="299">
        <f>'Data base'!AM83</f>
        <v>123000</v>
      </c>
      <c r="Z1052" s="300"/>
      <c r="AA1052" s="300"/>
      <c r="AB1052" s="300"/>
      <c r="AC1052" s="300"/>
      <c r="AD1052" s="300"/>
      <c r="AE1052" s="299">
        <f>'Data base'!AV83</f>
        <v>60000</v>
      </c>
      <c r="AF1052" s="300"/>
      <c r="AG1052" s="300"/>
      <c r="AH1052" s="300"/>
      <c r="AI1052" s="300"/>
      <c r="AJ1052" s="300"/>
      <c r="AK1052" s="299">
        <f>'Data base'!BF83</f>
        <v>226000</v>
      </c>
      <c r="AL1052" s="300"/>
      <c r="AM1052" s="300"/>
      <c r="AN1052" s="300"/>
      <c r="AO1052" s="300"/>
      <c r="AP1052" s="300"/>
      <c r="AQ1052" s="300"/>
      <c r="AR1052" s="300"/>
      <c r="AS1052" s="300"/>
      <c r="AT1052" s="300"/>
      <c r="AU1052" s="300"/>
      <c r="AV1052" s="300"/>
    </row>
    <row r="1053" spans="1:48" x14ac:dyDescent="0.3">
      <c r="D1053" s="30" t="s">
        <v>1039</v>
      </c>
      <c r="E1053" s="30"/>
      <c r="F1053" s="139"/>
      <c r="G1053" s="125" t="str">
        <f>Protection!E83</f>
        <v>none - except deliberate destruction of, or damage to, their nests and eggs or removal of their nests</v>
      </c>
      <c r="H1053" s="30"/>
      <c r="I1053" s="30"/>
      <c r="J1053" s="30"/>
      <c r="K1053" s="30"/>
      <c r="L1053" s="30"/>
      <c r="M1053" s="172">
        <f>Protection!F83</f>
        <v>0</v>
      </c>
      <c r="N1053" s="30"/>
      <c r="O1053" s="30"/>
      <c r="P1053" s="30"/>
      <c r="Q1053" s="30"/>
      <c r="R1053" s="30"/>
      <c r="S1053" s="225">
        <f>Protection!G83</f>
        <v>0</v>
      </c>
      <c r="T1053" s="30"/>
      <c r="U1053" s="30"/>
      <c r="V1053" s="30"/>
      <c r="W1053" s="30"/>
      <c r="X1053" s="30"/>
      <c r="Y1053" s="208">
        <f>Protection!H83</f>
        <v>0</v>
      </c>
      <c r="Z1053" s="30"/>
      <c r="AA1053" s="30"/>
      <c r="AB1053" s="30"/>
      <c r="AC1053" s="30"/>
      <c r="AD1053" s="30"/>
      <c r="AE1053" s="208">
        <f>Protection!I83</f>
        <v>0</v>
      </c>
      <c r="AF1053" s="30"/>
      <c r="AG1053" s="30"/>
      <c r="AH1053" s="30"/>
      <c r="AI1053" s="30"/>
      <c r="AJ1053" s="30"/>
      <c r="AK1053" s="208">
        <f>Protection!J83</f>
        <v>0</v>
      </c>
      <c r="AL1053" s="30"/>
      <c r="AM1053" s="30"/>
      <c r="AN1053" s="30"/>
      <c r="AO1053" s="30"/>
    </row>
    <row r="1054" spans="1:48" x14ac:dyDescent="0.3">
      <c r="D1054" s="30" t="s">
        <v>1038</v>
      </c>
      <c r="E1054" s="30"/>
      <c r="F1054" s="139"/>
      <c r="G1054" s="125" t="str">
        <f>Protection!K83</f>
        <v>none</v>
      </c>
      <c r="H1054" s="30"/>
      <c r="I1054" s="30"/>
      <c r="J1054" s="258" t="s">
        <v>1057</v>
      </c>
      <c r="K1054" s="30"/>
      <c r="L1054" s="30"/>
      <c r="M1054" s="172">
        <f>Protection!L83</f>
        <v>0</v>
      </c>
      <c r="N1054" s="30"/>
      <c r="O1054" s="30"/>
      <c r="P1054" s="30"/>
      <c r="Q1054" s="30"/>
      <c r="R1054" s="30"/>
      <c r="S1054" s="30" t="str">
        <f>Protection!M83</f>
        <v>none</v>
      </c>
      <c r="T1054" s="30"/>
      <c r="U1054" s="30"/>
      <c r="V1054" s="30"/>
      <c r="W1054" s="30"/>
      <c r="X1054" s="30"/>
      <c r="Y1054" s="208">
        <f>Protection!N83</f>
        <v>0</v>
      </c>
      <c r="Z1054" s="30"/>
      <c r="AA1054" s="30"/>
      <c r="AB1054" s="30"/>
      <c r="AC1054" s="30"/>
      <c r="AD1054" s="30"/>
      <c r="AE1054" s="208">
        <f>Protection!O83</f>
        <v>0</v>
      </c>
      <c r="AF1054" s="30"/>
      <c r="AG1054" s="30"/>
      <c r="AH1054" s="30"/>
      <c r="AI1054" s="30"/>
      <c r="AJ1054" s="30"/>
      <c r="AK1054" s="225" t="str">
        <f>Protection!P83</f>
        <v>-</v>
      </c>
      <c r="AL1054" s="30"/>
      <c r="AM1054" s="30"/>
      <c r="AN1054" s="30"/>
      <c r="AO1054" s="30"/>
    </row>
    <row r="1056" spans="1:48" x14ac:dyDescent="0.3">
      <c r="A1056" s="194">
        <v>84</v>
      </c>
      <c r="B1056" s="39" t="str">
        <f>'Data base'!C84</f>
        <v>Emberiza citrinella</v>
      </c>
      <c r="C1056" s="29" t="str">
        <f>'Data base'!D84</f>
        <v>Yellowhammer</v>
      </c>
      <c r="D1056" s="65" t="s">
        <v>438</v>
      </c>
      <c r="E1056" s="65"/>
      <c r="F1056" s="131"/>
      <c r="H1056" s="131" t="s">
        <v>439</v>
      </c>
      <c r="I1056" s="131" t="s">
        <v>381</v>
      </c>
      <c r="J1056" s="131" t="s">
        <v>861</v>
      </c>
      <c r="K1056" s="131" t="s">
        <v>860</v>
      </c>
      <c r="L1056" s="30"/>
      <c r="N1056" s="131" t="s">
        <v>439</v>
      </c>
      <c r="O1056" s="131" t="s">
        <v>381</v>
      </c>
      <c r="P1056" s="131" t="s">
        <v>861</v>
      </c>
      <c r="Q1056" s="131" t="s">
        <v>860</v>
      </c>
      <c r="R1056" s="30"/>
      <c r="S1056" s="30"/>
      <c r="T1056" s="131" t="s">
        <v>439</v>
      </c>
      <c r="U1056" s="131" t="s">
        <v>381</v>
      </c>
      <c r="V1056" s="131" t="s">
        <v>861</v>
      </c>
      <c r="W1056" s="131" t="s">
        <v>860</v>
      </c>
      <c r="X1056" s="30"/>
      <c r="Y1056" s="30"/>
      <c r="Z1056" s="131" t="s">
        <v>439</v>
      </c>
      <c r="AA1056" s="131" t="s">
        <v>381</v>
      </c>
      <c r="AB1056" s="131" t="s">
        <v>861</v>
      </c>
      <c r="AC1056" s="131" t="s">
        <v>860</v>
      </c>
      <c r="AD1056" s="30"/>
      <c r="AE1056" s="30"/>
      <c r="AF1056" s="131" t="s">
        <v>439</v>
      </c>
      <c r="AG1056" s="131" t="s">
        <v>381</v>
      </c>
      <c r="AH1056" s="131" t="s">
        <v>861</v>
      </c>
      <c r="AI1056" s="131" t="s">
        <v>860</v>
      </c>
      <c r="AJ1056" s="30"/>
      <c r="AK1056" s="30"/>
      <c r="AL1056" s="131" t="s">
        <v>439</v>
      </c>
      <c r="AM1056" s="131" t="s">
        <v>381</v>
      </c>
      <c r="AN1056" s="131" t="s">
        <v>861</v>
      </c>
      <c r="AO1056" s="131" t="s">
        <v>860</v>
      </c>
    </row>
    <row r="1057" spans="1:41" x14ac:dyDescent="0.3">
      <c r="D1057" s="130" t="s">
        <v>432</v>
      </c>
      <c r="E1057" s="130"/>
      <c r="F1057" s="141">
        <f>'Data base'!G84</f>
        <v>2</v>
      </c>
      <c r="G1057" s="127">
        <f>$F1057</f>
        <v>2</v>
      </c>
      <c r="H1057" s="132">
        <v>1</v>
      </c>
      <c r="I1057" s="142">
        <v>2</v>
      </c>
      <c r="J1057" s="132">
        <v>3</v>
      </c>
      <c r="K1057" s="132" t="s">
        <v>440</v>
      </c>
      <c r="L1057" s="30"/>
      <c r="M1057" s="140">
        <f>$F1057</f>
        <v>2</v>
      </c>
      <c r="N1057" s="132">
        <v>1</v>
      </c>
      <c r="O1057" s="173">
        <v>2</v>
      </c>
      <c r="P1057" s="132">
        <v>3</v>
      </c>
      <c r="Q1057" s="132" t="s">
        <v>440</v>
      </c>
      <c r="R1057" s="30"/>
      <c r="S1057" s="127">
        <f>$F1057</f>
        <v>2</v>
      </c>
      <c r="T1057" s="132">
        <v>1</v>
      </c>
      <c r="U1057" s="132">
        <v>2</v>
      </c>
      <c r="V1057" s="132">
        <v>3</v>
      </c>
      <c r="W1057" s="142" t="s">
        <v>440</v>
      </c>
      <c r="X1057" s="30"/>
      <c r="Y1057" s="172">
        <f>$F1057</f>
        <v>2</v>
      </c>
      <c r="Z1057" s="168">
        <v>1</v>
      </c>
      <c r="AA1057" s="173">
        <v>2</v>
      </c>
      <c r="AB1057" s="168">
        <v>3</v>
      </c>
      <c r="AC1057" s="168" t="s">
        <v>440</v>
      </c>
      <c r="AD1057" s="30"/>
      <c r="AE1057" s="172">
        <f>$F1057</f>
        <v>2</v>
      </c>
      <c r="AF1057" s="168">
        <v>1</v>
      </c>
      <c r="AG1057" s="173">
        <v>2</v>
      </c>
      <c r="AH1057" s="168">
        <v>3</v>
      </c>
      <c r="AI1057" s="168" t="s">
        <v>440</v>
      </c>
      <c r="AJ1057" s="30"/>
      <c r="AK1057" s="172">
        <f>$F1057</f>
        <v>2</v>
      </c>
      <c r="AL1057" s="168">
        <v>1</v>
      </c>
      <c r="AM1057" s="173">
        <v>2</v>
      </c>
      <c r="AN1057" s="168">
        <v>3</v>
      </c>
      <c r="AO1057" s="168" t="s">
        <v>440</v>
      </c>
    </row>
    <row r="1058" spans="1:41" x14ac:dyDescent="0.3">
      <c r="D1058" s="31" t="s">
        <v>435</v>
      </c>
      <c r="E1058" s="30"/>
      <c r="F1058" s="140">
        <f>'Data base'!J84</f>
        <v>0</v>
      </c>
      <c r="G1058" s="127">
        <f>$F1058</f>
        <v>0</v>
      </c>
      <c r="H1058" s="127" t="s">
        <v>389</v>
      </c>
      <c r="I1058" s="127" t="s">
        <v>404</v>
      </c>
      <c r="J1058" s="127" t="s">
        <v>446</v>
      </c>
      <c r="K1058" s="138" t="s">
        <v>447</v>
      </c>
      <c r="L1058" s="30"/>
      <c r="M1058" s="140">
        <f>$F1058</f>
        <v>0</v>
      </c>
      <c r="N1058" s="127" t="s">
        <v>389</v>
      </c>
      <c r="O1058" s="127" t="s">
        <v>404</v>
      </c>
      <c r="P1058" s="127" t="s">
        <v>446</v>
      </c>
      <c r="Q1058" s="171" t="s">
        <v>447</v>
      </c>
      <c r="R1058" s="30"/>
      <c r="S1058" s="127">
        <f>$F1058</f>
        <v>0</v>
      </c>
      <c r="T1058" s="127" t="s">
        <v>389</v>
      </c>
      <c r="U1058" s="127" t="s">
        <v>404</v>
      </c>
      <c r="V1058" s="127" t="s">
        <v>446</v>
      </c>
      <c r="W1058" s="138" t="s">
        <v>447</v>
      </c>
      <c r="X1058" s="30"/>
      <c r="Y1058" s="172">
        <f>$F1058</f>
        <v>0</v>
      </c>
      <c r="Z1058" s="167" t="s">
        <v>389</v>
      </c>
      <c r="AA1058" s="167" t="s">
        <v>404</v>
      </c>
      <c r="AB1058" s="167" t="s">
        <v>446</v>
      </c>
      <c r="AC1058" s="171" t="s">
        <v>447</v>
      </c>
      <c r="AD1058" s="30"/>
      <c r="AE1058" s="172">
        <f>$F1058</f>
        <v>0</v>
      </c>
      <c r="AF1058" s="167" t="s">
        <v>389</v>
      </c>
      <c r="AG1058" s="167" t="s">
        <v>404</v>
      </c>
      <c r="AH1058" s="167" t="s">
        <v>446</v>
      </c>
      <c r="AI1058" s="171" t="s">
        <v>447</v>
      </c>
      <c r="AJ1058" s="30"/>
      <c r="AK1058" s="172">
        <f>$F1058</f>
        <v>0</v>
      </c>
      <c r="AL1058" s="167" t="s">
        <v>389</v>
      </c>
      <c r="AM1058" s="167" t="s">
        <v>404</v>
      </c>
      <c r="AN1058" s="167" t="s">
        <v>446</v>
      </c>
      <c r="AO1058" s="171" t="s">
        <v>447</v>
      </c>
    </row>
    <row r="1059" spans="1:41" s="194" customFormat="1" x14ac:dyDescent="0.3">
      <c r="B1059" s="3"/>
      <c r="D1059" s="31" t="s">
        <v>601</v>
      </c>
      <c r="F1059" s="139"/>
      <c r="G1059" s="97">
        <f>'Data base'!S84</f>
        <v>2.3892406831577477</v>
      </c>
      <c r="H1059" s="171" t="s">
        <v>1046</v>
      </c>
      <c r="I1059" s="208" t="s">
        <v>1058</v>
      </c>
      <c r="J1059" s="208" t="s">
        <v>1057</v>
      </c>
      <c r="K1059" s="208" t="s">
        <v>1054</v>
      </c>
      <c r="M1059" s="98">
        <f>'Data base'!AB84</f>
        <v>1.1727280445741575</v>
      </c>
      <c r="N1059" s="208" t="s">
        <v>640</v>
      </c>
      <c r="O1059" s="171" t="s">
        <v>1059</v>
      </c>
      <c r="P1059" s="208" t="s">
        <v>1057</v>
      </c>
      <c r="Q1059" s="208" t="s">
        <v>1054</v>
      </c>
      <c r="S1059" s="97">
        <f>'Data base'!AK84</f>
        <v>0.92806592438155233</v>
      </c>
      <c r="T1059" s="208" t="s">
        <v>640</v>
      </c>
      <c r="U1059" s="208" t="s">
        <v>1058</v>
      </c>
      <c r="V1059" s="171" t="s">
        <v>1048</v>
      </c>
      <c r="W1059" s="208" t="s">
        <v>1054</v>
      </c>
      <c r="Y1059" s="97">
        <f>'Data base'!AT84</f>
        <v>1.3686578209911906</v>
      </c>
      <c r="Z1059" s="208" t="s">
        <v>640</v>
      </c>
      <c r="AA1059" s="171" t="s">
        <v>1059</v>
      </c>
      <c r="AB1059" s="208" t="s">
        <v>1057</v>
      </c>
      <c r="AC1059" s="208" t="s">
        <v>1054</v>
      </c>
      <c r="AE1059" s="97">
        <f>'Data base'!BC84</f>
        <v>1.4214433690658501</v>
      </c>
      <c r="AF1059" s="171" t="s">
        <v>1046</v>
      </c>
      <c r="AG1059" s="208" t="s">
        <v>1058</v>
      </c>
      <c r="AH1059" s="208" t="s">
        <v>1057</v>
      </c>
      <c r="AI1059" s="208" t="s">
        <v>1054</v>
      </c>
      <c r="AK1059" s="97">
        <f>'Data base'!BM84</f>
        <v>0.4318958194072775</v>
      </c>
      <c r="AL1059" s="208" t="s">
        <v>640</v>
      </c>
      <c r="AM1059" s="208" t="s">
        <v>1058</v>
      </c>
      <c r="AN1059" s="257" t="s">
        <v>1056</v>
      </c>
      <c r="AO1059" s="171" t="s">
        <v>1054</v>
      </c>
    </row>
    <row r="1060" spans="1:41" x14ac:dyDescent="0.3">
      <c r="D1060" s="31" t="s">
        <v>433</v>
      </c>
      <c r="E1060" s="133" t="s">
        <v>441</v>
      </c>
      <c r="F1060" s="139"/>
      <c r="G1060" s="127" t="str">
        <f>'Data base'!K84</f>
        <v>LC</v>
      </c>
      <c r="H1060" s="127" t="s">
        <v>442</v>
      </c>
      <c r="I1060" s="127" t="s">
        <v>443</v>
      </c>
      <c r="J1060" s="127" t="s">
        <v>444</v>
      </c>
      <c r="K1060" s="138" t="s">
        <v>445</v>
      </c>
      <c r="L1060" s="30"/>
      <c r="M1060" s="172" t="str">
        <f>'Data base'!T84</f>
        <v>LC</v>
      </c>
      <c r="N1060" s="127" t="s">
        <v>442</v>
      </c>
      <c r="O1060" s="127" t="s">
        <v>443</v>
      </c>
      <c r="P1060" s="127" t="s">
        <v>444</v>
      </c>
      <c r="Q1060" s="171" t="s">
        <v>445</v>
      </c>
      <c r="R1060" s="30"/>
      <c r="S1060" s="127" t="str">
        <f>'Data base'!AC84</f>
        <v>-</v>
      </c>
      <c r="T1060" s="127" t="s">
        <v>442</v>
      </c>
      <c r="U1060" s="127" t="s">
        <v>443</v>
      </c>
      <c r="V1060" s="127" t="s">
        <v>444</v>
      </c>
      <c r="W1060" s="138" t="s">
        <v>445</v>
      </c>
      <c r="X1060" s="30"/>
      <c r="Y1060" s="97" t="str">
        <f>'Data base'!AL84</f>
        <v>-</v>
      </c>
      <c r="Z1060" s="167" t="s">
        <v>442</v>
      </c>
      <c r="AA1060" s="167" t="s">
        <v>443</v>
      </c>
      <c r="AB1060" s="167" t="s">
        <v>444</v>
      </c>
      <c r="AC1060" s="171" t="s">
        <v>445</v>
      </c>
      <c r="AD1060" s="30"/>
      <c r="AE1060" s="208" t="str">
        <f>'Data base'!AU84</f>
        <v>-</v>
      </c>
      <c r="AF1060" s="167" t="s">
        <v>442</v>
      </c>
      <c r="AG1060" s="167" t="s">
        <v>443</v>
      </c>
      <c r="AH1060" s="167" t="s">
        <v>444</v>
      </c>
      <c r="AI1060" s="171" t="s">
        <v>445</v>
      </c>
      <c r="AJ1060" s="30"/>
      <c r="AK1060" s="208" t="str">
        <f>'Data base'!BD84</f>
        <v>VU</v>
      </c>
      <c r="AL1060" s="167" t="s">
        <v>442</v>
      </c>
      <c r="AM1060" s="171" t="s">
        <v>443</v>
      </c>
      <c r="AN1060" s="167" t="s">
        <v>444</v>
      </c>
      <c r="AO1060" s="167" t="s">
        <v>445</v>
      </c>
    </row>
    <row r="1061" spans="1:41" x14ac:dyDescent="0.3">
      <c r="D1061" s="264" t="s">
        <v>434</v>
      </c>
      <c r="E1061" s="30" t="s">
        <v>384</v>
      </c>
      <c r="F1061" s="139"/>
      <c r="G1061" s="127" t="str">
        <f>'Data base'!P84</f>
        <v>- (50 - 100)</v>
      </c>
      <c r="H1061" s="171" t="s">
        <v>389</v>
      </c>
      <c r="I1061" s="127" t="s">
        <v>404</v>
      </c>
      <c r="J1061" s="127" t="s">
        <v>287</v>
      </c>
      <c r="K1061" s="127" t="s">
        <v>318</v>
      </c>
      <c r="L1061" s="30"/>
      <c r="M1061" s="218" t="str">
        <f>'Data base'!Y84</f>
        <v>- (20 - 50)</v>
      </c>
      <c r="N1061" s="127" t="s">
        <v>389</v>
      </c>
      <c r="O1061" s="171" t="s">
        <v>404</v>
      </c>
      <c r="P1061" s="127" t="s">
        <v>287</v>
      </c>
      <c r="Q1061" s="127" t="s">
        <v>318</v>
      </c>
      <c r="R1061" s="30"/>
      <c r="S1061" s="127">
        <f>'Data base'!AH84</f>
        <v>0</v>
      </c>
      <c r="T1061" s="127" t="s">
        <v>389</v>
      </c>
      <c r="U1061" s="127" t="s">
        <v>404</v>
      </c>
      <c r="V1061" s="171" t="s">
        <v>287</v>
      </c>
      <c r="W1061" s="127" t="s">
        <v>318</v>
      </c>
      <c r="X1061" s="30"/>
      <c r="Y1061" s="99">
        <f>'Data base'!AQ84</f>
        <v>0</v>
      </c>
      <c r="Z1061" s="167" t="s">
        <v>389</v>
      </c>
      <c r="AA1061" s="167" t="s">
        <v>404</v>
      </c>
      <c r="AB1061" s="171" t="s">
        <v>287</v>
      </c>
      <c r="AC1061" s="167" t="s">
        <v>318</v>
      </c>
      <c r="AD1061" s="30"/>
      <c r="AE1061" s="208">
        <f>'Data base'!AZ84</f>
        <v>0</v>
      </c>
      <c r="AF1061" s="167" t="s">
        <v>389</v>
      </c>
      <c r="AG1061" s="167" t="s">
        <v>404</v>
      </c>
      <c r="AH1061" s="171" t="s">
        <v>287</v>
      </c>
      <c r="AI1061" s="167" t="s">
        <v>318</v>
      </c>
      <c r="AJ1061" s="30"/>
      <c r="AK1061" s="99" t="str">
        <f>'Data base'!BJ84</f>
        <v xml:space="preserve"> - (56 - 62)</v>
      </c>
      <c r="AL1061" s="171" t="s">
        <v>389</v>
      </c>
      <c r="AM1061" s="167" t="s">
        <v>404</v>
      </c>
      <c r="AN1061" s="167" t="s">
        <v>287</v>
      </c>
      <c r="AO1061" s="167" t="s">
        <v>318</v>
      </c>
    </row>
    <row r="1062" spans="1:41" x14ac:dyDescent="0.3">
      <c r="D1062" s="264"/>
      <c r="E1062" s="30" t="s">
        <v>383</v>
      </c>
      <c r="F1062" s="139"/>
      <c r="G1062" s="127" t="str">
        <f>'Data base'!O84</f>
        <v>- (20 - 33)</v>
      </c>
      <c r="H1062" s="134"/>
      <c r="I1062" s="171" t="s">
        <v>389</v>
      </c>
      <c r="J1062" s="127" t="s">
        <v>287</v>
      </c>
      <c r="K1062" s="127" t="s">
        <v>318</v>
      </c>
      <c r="L1062" s="30"/>
      <c r="M1062" s="218">
        <f>'Data base'!X84</f>
        <v>0</v>
      </c>
      <c r="N1062" s="134"/>
      <c r="O1062" s="127" t="s">
        <v>389</v>
      </c>
      <c r="P1062" s="171" t="s">
        <v>287</v>
      </c>
      <c r="Q1062" s="127" t="s">
        <v>318</v>
      </c>
      <c r="R1062" s="30"/>
      <c r="S1062" s="127">
        <f>'Data base'!AG84</f>
        <v>0</v>
      </c>
      <c r="T1062" s="134"/>
      <c r="U1062" s="127" t="s">
        <v>389</v>
      </c>
      <c r="V1062" s="171" t="s">
        <v>287</v>
      </c>
      <c r="W1062" s="127" t="s">
        <v>318</v>
      </c>
      <c r="X1062" s="30"/>
      <c r="Y1062" s="99">
        <f>'Data base'!AP84</f>
        <v>0</v>
      </c>
      <c r="Z1062" s="169"/>
      <c r="AA1062" s="167" t="s">
        <v>389</v>
      </c>
      <c r="AB1062" s="171" t="s">
        <v>287</v>
      </c>
      <c r="AC1062" s="167" t="s">
        <v>318</v>
      </c>
      <c r="AD1062" s="30"/>
      <c r="AE1062" s="208">
        <f>'Data base'!AY84</f>
        <v>0</v>
      </c>
      <c r="AF1062" s="169"/>
      <c r="AG1062" s="167" t="s">
        <v>389</v>
      </c>
      <c r="AH1062" s="171" t="s">
        <v>287</v>
      </c>
      <c r="AI1062" s="167" t="s">
        <v>318</v>
      </c>
      <c r="AJ1062" s="30"/>
      <c r="AK1062" s="99" t="str">
        <f>'Data base'!BI84</f>
        <v xml:space="preserve"> - (26 - 35)</v>
      </c>
      <c r="AL1062" s="169"/>
      <c r="AM1062" s="171" t="s">
        <v>389</v>
      </c>
      <c r="AN1062" s="167" t="s">
        <v>287</v>
      </c>
      <c r="AO1062" s="167" t="s">
        <v>318</v>
      </c>
    </row>
    <row r="1063" spans="1:41" x14ac:dyDescent="0.3">
      <c r="D1063" s="30" t="s">
        <v>436</v>
      </c>
      <c r="E1063" s="30"/>
      <c r="F1063" s="139"/>
      <c r="G1063" s="100">
        <f>'Data base'!N84</f>
        <v>1.2903225806451613E-4</v>
      </c>
      <c r="H1063" s="127" t="s">
        <v>448</v>
      </c>
      <c r="I1063" s="127" t="s">
        <v>449</v>
      </c>
      <c r="J1063" s="127" t="s">
        <v>450</v>
      </c>
      <c r="K1063" s="138" t="s">
        <v>493</v>
      </c>
      <c r="L1063" s="30"/>
      <c r="M1063" s="216">
        <f>'Data base'!W84</f>
        <v>2.6666666666666668E-4</v>
      </c>
      <c r="N1063" s="127" t="s">
        <v>448</v>
      </c>
      <c r="O1063" s="127" t="s">
        <v>449</v>
      </c>
      <c r="P1063" s="127" t="s">
        <v>450</v>
      </c>
      <c r="Q1063" s="171" t="s">
        <v>493</v>
      </c>
      <c r="R1063" s="30"/>
      <c r="S1063" s="100">
        <f>'Data base'!AF84</f>
        <v>3.5714285714285714E-4</v>
      </c>
      <c r="T1063" s="127" t="s">
        <v>448</v>
      </c>
      <c r="U1063" s="127" t="s">
        <v>449</v>
      </c>
      <c r="V1063" s="127" t="s">
        <v>450</v>
      </c>
      <c r="W1063" s="171" t="s">
        <v>493</v>
      </c>
      <c r="X1063" s="30"/>
      <c r="Y1063" s="100">
        <f>'Data base'!AO84</f>
        <v>2.8436018957345974E-4</v>
      </c>
      <c r="Z1063" s="167" t="s">
        <v>448</v>
      </c>
      <c r="AA1063" s="167" t="s">
        <v>449</v>
      </c>
      <c r="AB1063" s="167" t="s">
        <v>450</v>
      </c>
      <c r="AC1063" s="171" t="s">
        <v>493</v>
      </c>
      <c r="AD1063" s="30"/>
      <c r="AE1063" s="178">
        <f>'Data base'!AX84</f>
        <v>2.9999999999999997E-4</v>
      </c>
      <c r="AF1063" s="167" t="s">
        <v>448</v>
      </c>
      <c r="AG1063" s="167" t="s">
        <v>449</v>
      </c>
      <c r="AH1063" s="167" t="s">
        <v>450</v>
      </c>
      <c r="AI1063" s="171" t="s">
        <v>493</v>
      </c>
      <c r="AJ1063" s="30"/>
      <c r="AK1063" s="96">
        <f>'Data base'!BH84</f>
        <v>1.4388489208633094E-3</v>
      </c>
      <c r="AL1063" s="167" t="s">
        <v>448</v>
      </c>
      <c r="AM1063" s="167" t="s">
        <v>449</v>
      </c>
      <c r="AN1063" s="167" t="s">
        <v>450</v>
      </c>
      <c r="AO1063" s="171" t="s">
        <v>493</v>
      </c>
    </row>
    <row r="1064" spans="1:41" x14ac:dyDescent="0.3">
      <c r="D1064" s="30" t="s">
        <v>437</v>
      </c>
      <c r="E1064" s="30"/>
      <c r="F1064" s="140" t="str">
        <f>'Data base'!E84</f>
        <v>&lt;3.3</v>
      </c>
      <c r="G1064" s="127" t="str">
        <f>$F1064</f>
        <v>&lt;3.3</v>
      </c>
      <c r="H1064" s="127" t="s">
        <v>451</v>
      </c>
      <c r="I1064" s="127" t="s">
        <v>452</v>
      </c>
      <c r="J1064" s="135" t="s">
        <v>453</v>
      </c>
      <c r="K1064" s="138" t="s">
        <v>370</v>
      </c>
      <c r="L1064" s="30"/>
      <c r="M1064" s="172">
        <f>$F199</f>
        <v>1</v>
      </c>
      <c r="N1064" s="127" t="s">
        <v>451</v>
      </c>
      <c r="O1064" s="127" t="s">
        <v>452</v>
      </c>
      <c r="P1064" s="135" t="s">
        <v>453</v>
      </c>
      <c r="Q1064" s="171" t="s">
        <v>370</v>
      </c>
      <c r="R1064" s="30"/>
      <c r="S1064" s="127" t="str">
        <f>$F1064</f>
        <v>&lt;3.3</v>
      </c>
      <c r="T1064" s="127" t="s">
        <v>451</v>
      </c>
      <c r="U1064" s="127" t="s">
        <v>452</v>
      </c>
      <c r="V1064" s="135" t="s">
        <v>453</v>
      </c>
      <c r="W1064" s="138" t="s">
        <v>370</v>
      </c>
      <c r="X1064" s="30"/>
      <c r="Y1064" s="208" t="str">
        <f>$F1064</f>
        <v>&lt;3.3</v>
      </c>
      <c r="Z1064" s="167" t="s">
        <v>451</v>
      </c>
      <c r="AA1064" s="167" t="s">
        <v>452</v>
      </c>
      <c r="AB1064" s="170" t="s">
        <v>453</v>
      </c>
      <c r="AC1064" s="171" t="s">
        <v>370</v>
      </c>
      <c r="AD1064" s="30"/>
      <c r="AE1064" s="208" t="str">
        <f>$F1064</f>
        <v>&lt;3.3</v>
      </c>
      <c r="AF1064" s="167" t="s">
        <v>451</v>
      </c>
      <c r="AG1064" s="167" t="s">
        <v>452</v>
      </c>
      <c r="AH1064" s="170" t="s">
        <v>453</v>
      </c>
      <c r="AI1064" s="171" t="s">
        <v>370</v>
      </c>
      <c r="AJ1064" s="30"/>
      <c r="AK1064" s="208" t="str">
        <f>$F1064</f>
        <v>&lt;3.3</v>
      </c>
      <c r="AL1064" s="167" t="s">
        <v>451</v>
      </c>
      <c r="AM1064" s="167" t="s">
        <v>452</v>
      </c>
      <c r="AN1064" s="170" t="s">
        <v>453</v>
      </c>
      <c r="AO1064" s="171" t="s">
        <v>370</v>
      </c>
    </row>
    <row r="1065" spans="1:41" x14ac:dyDescent="0.3">
      <c r="D1065" s="30" t="s">
        <v>561</v>
      </c>
      <c r="E1065" s="30"/>
      <c r="F1065" s="139"/>
      <c r="G1065" s="299">
        <f>'Data base'!L84</f>
        <v>310000</v>
      </c>
      <c r="H1065" s="299"/>
      <c r="I1065" s="299"/>
      <c r="J1065" s="365"/>
      <c r="K1065" s="299"/>
      <c r="L1065" s="300"/>
      <c r="M1065" s="299">
        <f>'Data base'!U84</f>
        <v>150000</v>
      </c>
      <c r="N1065" s="299"/>
      <c r="O1065" s="299"/>
      <c r="P1065" s="365"/>
      <c r="Q1065" s="299"/>
      <c r="R1065" s="300"/>
      <c r="S1065" s="299">
        <f>'Data base'!AD84</f>
        <v>840000</v>
      </c>
      <c r="T1065" s="299"/>
      <c r="U1065" s="299"/>
      <c r="V1065" s="365"/>
      <c r="W1065" s="299"/>
      <c r="X1065" s="300"/>
      <c r="Y1065" s="299">
        <f>'Data base'!AM84</f>
        <v>211000</v>
      </c>
      <c r="Z1065" s="300"/>
      <c r="AA1065" s="300"/>
      <c r="AB1065" s="300"/>
      <c r="AC1065" s="300"/>
      <c r="AD1065" s="300"/>
      <c r="AE1065" s="299">
        <f>'Data base'!AV84</f>
        <v>200000</v>
      </c>
      <c r="AF1065" s="300"/>
      <c r="AG1065" s="300"/>
      <c r="AH1065" s="300"/>
      <c r="AI1065" s="300"/>
      <c r="AJ1065" s="300"/>
      <c r="AK1065" s="299">
        <f>'Data base'!BF84</f>
        <v>278000</v>
      </c>
      <c r="AL1065" s="300"/>
      <c r="AM1065" s="300"/>
      <c r="AN1065" s="300"/>
      <c r="AO1065" s="300"/>
    </row>
    <row r="1066" spans="1:41" x14ac:dyDescent="0.3">
      <c r="D1066" s="30" t="s">
        <v>1039</v>
      </c>
      <c r="E1066" s="30"/>
      <c r="F1066" s="139"/>
      <c r="G1066" s="125" t="str">
        <f>Protection!E84</f>
        <v>none - except deliberate destruction of, or damage to, their nests and eggs or removal of their nests</v>
      </c>
      <c r="H1066" s="30"/>
      <c r="I1066" s="30"/>
      <c r="J1066" s="30"/>
      <c r="K1066" s="30"/>
      <c r="L1066" s="30"/>
      <c r="M1066" s="172">
        <f>Protection!F84</f>
        <v>0</v>
      </c>
      <c r="N1066" s="30"/>
      <c r="O1066" s="30"/>
      <c r="P1066" s="30"/>
      <c r="Q1066" s="30"/>
      <c r="R1066" s="30"/>
      <c r="S1066" s="225">
        <f>Protection!G84</f>
        <v>0</v>
      </c>
      <c r="T1066" s="30"/>
      <c r="U1066" s="30"/>
      <c r="V1066" s="30"/>
      <c r="W1066" s="30"/>
      <c r="X1066" s="30"/>
      <c r="Y1066" s="208">
        <f>Protection!H84</f>
        <v>0</v>
      </c>
      <c r="Z1066" s="30"/>
      <c r="AA1066" s="30"/>
      <c r="AB1066" s="30"/>
      <c r="AC1066" s="30"/>
      <c r="AD1066" s="30"/>
      <c r="AE1066" s="208">
        <f>Protection!I84</f>
        <v>0</v>
      </c>
      <c r="AF1066" s="30"/>
      <c r="AG1066" s="30"/>
      <c r="AH1066" s="30"/>
      <c r="AI1066" s="30"/>
      <c r="AJ1066" s="30"/>
      <c r="AK1066" s="208">
        <f>Protection!AJ84</f>
        <v>0</v>
      </c>
      <c r="AL1066" s="30"/>
      <c r="AM1066" s="30"/>
      <c r="AN1066" s="30"/>
      <c r="AO1066" s="30"/>
    </row>
    <row r="1067" spans="1:41" x14ac:dyDescent="0.3">
      <c r="D1067" s="30" t="s">
        <v>1038</v>
      </c>
      <c r="E1067" s="30"/>
      <c r="F1067" s="139"/>
      <c r="G1067" s="125" t="str">
        <f>Protection!K84</f>
        <v>none</v>
      </c>
      <c r="H1067" s="30"/>
      <c r="I1067" s="30"/>
      <c r="J1067" s="30"/>
      <c r="K1067" s="30"/>
      <c r="L1067" s="30"/>
      <c r="M1067" s="172">
        <f>Protection!L84</f>
        <v>0</v>
      </c>
      <c r="N1067" s="30"/>
      <c r="O1067" s="30"/>
      <c r="P1067" s="30"/>
      <c r="Q1067" s="30"/>
      <c r="R1067" s="30"/>
      <c r="S1067" s="30" t="str">
        <f>Protection!M84</f>
        <v>none</v>
      </c>
      <c r="T1067" s="30"/>
      <c r="U1067" s="30"/>
      <c r="V1067" s="30"/>
      <c r="W1067" s="30"/>
      <c r="X1067" s="30"/>
      <c r="Y1067" s="208">
        <f>Protection!N84</f>
        <v>0</v>
      </c>
      <c r="Z1067" s="30"/>
      <c r="AA1067" s="30"/>
      <c r="AB1067" s="30"/>
      <c r="AC1067" s="30"/>
      <c r="AD1067" s="30"/>
      <c r="AE1067" s="208">
        <f>Protection!O84</f>
        <v>0</v>
      </c>
      <c r="AF1067" s="30"/>
      <c r="AG1067" s="30"/>
      <c r="AH1067" s="30"/>
      <c r="AI1067" s="30"/>
      <c r="AJ1067" s="30"/>
      <c r="AK1067" s="225" t="str">
        <f>Protection!P84</f>
        <v>-</v>
      </c>
      <c r="AL1067" s="30"/>
      <c r="AM1067" s="30"/>
      <c r="AN1067" s="30"/>
      <c r="AO1067" s="30"/>
    </row>
    <row r="1069" spans="1:41" x14ac:dyDescent="0.3">
      <c r="A1069" s="194">
        <v>85</v>
      </c>
      <c r="B1069" s="39" t="str">
        <f>'Data base'!C85</f>
        <v>Emberiza hortulana</v>
      </c>
      <c r="C1069" s="29" t="str">
        <f>'Data base'!D85</f>
        <v>Ortolan Bunting</v>
      </c>
      <c r="D1069" s="65" t="s">
        <v>438</v>
      </c>
      <c r="E1069" s="65"/>
      <c r="F1069" s="131"/>
      <c r="G1069" s="138" t="s">
        <v>456</v>
      </c>
      <c r="H1069" s="131" t="s">
        <v>439</v>
      </c>
      <c r="I1069" s="131" t="s">
        <v>381</v>
      </c>
      <c r="J1069" s="131" t="s">
        <v>861</v>
      </c>
      <c r="K1069" s="131" t="s">
        <v>860</v>
      </c>
      <c r="L1069" s="30"/>
      <c r="N1069" s="131" t="s">
        <v>439</v>
      </c>
      <c r="O1069" s="131" t="s">
        <v>381</v>
      </c>
      <c r="P1069" s="131" t="s">
        <v>861</v>
      </c>
      <c r="Q1069" s="131" t="s">
        <v>860</v>
      </c>
      <c r="R1069" s="30"/>
      <c r="S1069" s="30"/>
      <c r="T1069" s="131" t="s">
        <v>439</v>
      </c>
      <c r="U1069" s="131" t="s">
        <v>381</v>
      </c>
      <c r="V1069" s="131" t="s">
        <v>861</v>
      </c>
      <c r="W1069" s="131" t="s">
        <v>860</v>
      </c>
      <c r="X1069" s="30"/>
      <c r="Y1069" s="30"/>
      <c r="Z1069" s="131" t="s">
        <v>439</v>
      </c>
      <c r="AA1069" s="131" t="s">
        <v>381</v>
      </c>
      <c r="AB1069" s="131" t="s">
        <v>861</v>
      </c>
      <c r="AC1069" s="131" t="s">
        <v>860</v>
      </c>
      <c r="AD1069" s="30"/>
      <c r="AE1069" s="30"/>
      <c r="AF1069" s="131" t="s">
        <v>439</v>
      </c>
      <c r="AG1069" s="131" t="s">
        <v>381</v>
      </c>
      <c r="AH1069" s="131" t="s">
        <v>861</v>
      </c>
      <c r="AI1069" s="131" t="s">
        <v>860</v>
      </c>
      <c r="AJ1069" s="30"/>
      <c r="AK1069" s="30"/>
      <c r="AL1069" s="131" t="s">
        <v>439</v>
      </c>
      <c r="AM1069" s="131" t="s">
        <v>381</v>
      </c>
      <c r="AN1069" s="131" t="s">
        <v>861</v>
      </c>
      <c r="AO1069" s="131" t="s">
        <v>860</v>
      </c>
    </row>
    <row r="1070" spans="1:41" x14ac:dyDescent="0.3">
      <c r="D1070" s="130" t="s">
        <v>432</v>
      </c>
      <c r="E1070" s="130"/>
      <c r="F1070" s="141">
        <f>'Data base'!G85</f>
        <v>2</v>
      </c>
      <c r="G1070" s="127">
        <f>$F1070</f>
        <v>2</v>
      </c>
      <c r="H1070" s="132">
        <v>1</v>
      </c>
      <c r="I1070" s="173">
        <v>2</v>
      </c>
      <c r="J1070" s="132">
        <v>3</v>
      </c>
      <c r="K1070" s="132" t="s">
        <v>440</v>
      </c>
      <c r="L1070" s="30"/>
      <c r="M1070" s="167">
        <f>$F1070</f>
        <v>2</v>
      </c>
      <c r="N1070" s="168">
        <v>1</v>
      </c>
      <c r="O1070" s="173">
        <v>2</v>
      </c>
      <c r="P1070" s="168">
        <v>3</v>
      </c>
      <c r="Q1070" s="168" t="s">
        <v>440</v>
      </c>
      <c r="R1070" s="30"/>
      <c r="S1070" s="127">
        <f>$F1070</f>
        <v>2</v>
      </c>
      <c r="T1070" s="132">
        <v>1</v>
      </c>
      <c r="U1070" s="142">
        <v>2</v>
      </c>
      <c r="V1070" s="132">
        <v>3</v>
      </c>
      <c r="W1070" s="132" t="s">
        <v>440</v>
      </c>
      <c r="X1070" s="30"/>
      <c r="Y1070" s="167">
        <f>$F1070</f>
        <v>2</v>
      </c>
      <c r="Z1070" s="168">
        <v>1</v>
      </c>
      <c r="AA1070" s="173">
        <v>2</v>
      </c>
      <c r="AB1070" s="168">
        <v>3</v>
      </c>
      <c r="AC1070" s="168" t="s">
        <v>440</v>
      </c>
      <c r="AD1070" s="30"/>
      <c r="AE1070" s="167">
        <f>$F1070</f>
        <v>2</v>
      </c>
      <c r="AF1070" s="194">
        <v>1</v>
      </c>
      <c r="AG1070" s="173">
        <v>2</v>
      </c>
      <c r="AH1070" s="168">
        <v>3</v>
      </c>
      <c r="AI1070" s="168" t="s">
        <v>440</v>
      </c>
      <c r="AJ1070" s="30"/>
      <c r="AK1070" s="167">
        <f>$F1070</f>
        <v>2</v>
      </c>
      <c r="AL1070" s="168">
        <v>1</v>
      </c>
      <c r="AM1070" s="173">
        <v>2</v>
      </c>
      <c r="AN1070" s="168">
        <v>3</v>
      </c>
      <c r="AO1070" s="168" t="s">
        <v>440</v>
      </c>
    </row>
    <row r="1071" spans="1:41" x14ac:dyDescent="0.3">
      <c r="D1071" s="31" t="s">
        <v>435</v>
      </c>
      <c r="E1071" s="30"/>
      <c r="F1071" s="140" t="str">
        <f>'Data base'!J85</f>
        <v>x</v>
      </c>
      <c r="G1071" s="127" t="str">
        <f>$F1071</f>
        <v>x</v>
      </c>
      <c r="H1071" s="127" t="s">
        <v>389</v>
      </c>
      <c r="I1071" s="127" t="s">
        <v>404</v>
      </c>
      <c r="J1071" s="127" t="s">
        <v>446</v>
      </c>
      <c r="K1071" s="127" t="s">
        <v>447</v>
      </c>
      <c r="L1071" s="30"/>
      <c r="M1071" s="167" t="str">
        <f>$F1071</f>
        <v>x</v>
      </c>
      <c r="N1071" s="171" t="s">
        <v>389</v>
      </c>
      <c r="O1071" s="167" t="s">
        <v>404</v>
      </c>
      <c r="P1071" s="167" t="s">
        <v>446</v>
      </c>
      <c r="Q1071" s="167" t="s">
        <v>447</v>
      </c>
      <c r="R1071" s="30"/>
      <c r="S1071" s="127" t="str">
        <f>$F1071</f>
        <v>x</v>
      </c>
      <c r="T1071" s="171" t="s">
        <v>389</v>
      </c>
      <c r="U1071" s="127" t="s">
        <v>404</v>
      </c>
      <c r="V1071" s="127" t="s">
        <v>446</v>
      </c>
      <c r="W1071" s="127" t="s">
        <v>447</v>
      </c>
      <c r="X1071" s="30"/>
      <c r="Y1071" s="167" t="str">
        <f>$F1071</f>
        <v>x</v>
      </c>
      <c r="Z1071" s="171" t="s">
        <v>389</v>
      </c>
      <c r="AA1071" s="167" t="s">
        <v>404</v>
      </c>
      <c r="AB1071" s="167" t="s">
        <v>446</v>
      </c>
      <c r="AC1071" s="167" t="s">
        <v>447</v>
      </c>
      <c r="AD1071" s="30"/>
      <c r="AE1071" s="167" t="str">
        <f>$F1071</f>
        <v>x</v>
      </c>
      <c r="AF1071" s="171" t="s">
        <v>389</v>
      </c>
      <c r="AG1071" s="167" t="s">
        <v>404</v>
      </c>
      <c r="AH1071" s="167" t="s">
        <v>446</v>
      </c>
      <c r="AI1071" s="167" t="s">
        <v>447</v>
      </c>
      <c r="AJ1071" s="30"/>
      <c r="AK1071" s="167" t="str">
        <f>$F1071</f>
        <v>x</v>
      </c>
      <c r="AL1071" s="171" t="s">
        <v>389</v>
      </c>
      <c r="AM1071" s="167" t="s">
        <v>404</v>
      </c>
      <c r="AN1071" s="167" t="s">
        <v>446</v>
      </c>
      <c r="AO1071" s="167" t="s">
        <v>447</v>
      </c>
    </row>
    <row r="1072" spans="1:41" s="194" customFormat="1" x14ac:dyDescent="0.3">
      <c r="B1072" s="3"/>
      <c r="D1072" s="31" t="s">
        <v>601</v>
      </c>
      <c r="F1072" s="139"/>
      <c r="G1072" s="97">
        <f>'Data base'!S85</f>
        <v>0</v>
      </c>
      <c r="H1072" s="208" t="s">
        <v>640</v>
      </c>
      <c r="I1072" s="208" t="s">
        <v>1058</v>
      </c>
      <c r="J1072" s="208" t="s">
        <v>1057</v>
      </c>
      <c r="K1072" s="208" t="s">
        <v>1054</v>
      </c>
      <c r="M1072" s="98">
        <f>'Data base'!AB85</f>
        <v>9.772733704784646E-4</v>
      </c>
      <c r="N1072" s="208" t="s">
        <v>640</v>
      </c>
      <c r="O1072" s="208" t="s">
        <v>1058</v>
      </c>
      <c r="P1072" s="208" t="s">
        <v>1057</v>
      </c>
      <c r="Q1072" s="171" t="s">
        <v>1054</v>
      </c>
      <c r="S1072" s="97">
        <f>'Data base'!AK85</f>
        <v>0.19607026571441247</v>
      </c>
      <c r="T1072" s="208" t="s">
        <v>640</v>
      </c>
      <c r="U1072" s="208" t="s">
        <v>1058</v>
      </c>
      <c r="V1072" s="208" t="s">
        <v>1057</v>
      </c>
      <c r="W1072" s="171" t="s">
        <v>1054</v>
      </c>
      <c r="Y1072" s="97">
        <f>'Data base'!AT85</f>
        <v>0.13686578209911907</v>
      </c>
      <c r="Z1072" s="208" t="s">
        <v>640</v>
      </c>
      <c r="AA1072" s="208" t="s">
        <v>1058</v>
      </c>
      <c r="AB1072" s="208" t="s">
        <v>1057</v>
      </c>
      <c r="AC1072" s="171" t="s">
        <v>1054</v>
      </c>
      <c r="AE1072" s="97">
        <f>'Data base'!BC85</f>
        <v>6.768777947932619E-4</v>
      </c>
      <c r="AF1072" s="208" t="s">
        <v>640</v>
      </c>
      <c r="AG1072" s="208" t="s">
        <v>1058</v>
      </c>
      <c r="AH1072" s="208" t="s">
        <v>1057</v>
      </c>
      <c r="AI1072" s="171" t="s">
        <v>1054</v>
      </c>
      <c r="AK1072" s="97">
        <f>'Data base'!BM86</f>
        <v>0.60858047280116379</v>
      </c>
      <c r="AL1072" s="208" t="s">
        <v>640</v>
      </c>
      <c r="AM1072" s="208" t="s">
        <v>1058</v>
      </c>
      <c r="AN1072" s="171" t="s">
        <v>1055</v>
      </c>
      <c r="AO1072" s="208" t="s">
        <v>1054</v>
      </c>
    </row>
    <row r="1073" spans="1:47" x14ac:dyDescent="0.3">
      <c r="D1073" s="31" t="s">
        <v>433</v>
      </c>
      <c r="E1073" s="133" t="s">
        <v>441</v>
      </c>
      <c r="F1073" s="139"/>
      <c r="H1073" s="127" t="s">
        <v>442</v>
      </c>
      <c r="I1073" s="127" t="s">
        <v>443</v>
      </c>
      <c r="J1073" s="127" t="s">
        <v>444</v>
      </c>
      <c r="K1073" s="127" t="s">
        <v>445</v>
      </c>
      <c r="L1073" s="30"/>
      <c r="M1073" s="172" t="str">
        <f>'Data base'!T85</f>
        <v>VU</v>
      </c>
      <c r="N1073" s="167" t="s">
        <v>442</v>
      </c>
      <c r="O1073" s="171" t="s">
        <v>443</v>
      </c>
      <c r="P1073" s="167" t="s">
        <v>444</v>
      </c>
      <c r="Q1073" s="167" t="s">
        <v>445</v>
      </c>
      <c r="R1073" s="30"/>
      <c r="S1073" s="127" t="str">
        <f>'Data base'!AC85</f>
        <v>EN</v>
      </c>
      <c r="T1073" s="127" t="s">
        <v>442</v>
      </c>
      <c r="U1073" s="138" t="s">
        <v>443</v>
      </c>
      <c r="V1073" s="127" t="s">
        <v>444</v>
      </c>
      <c r="W1073" s="127" t="s">
        <v>445</v>
      </c>
      <c r="X1073" s="30"/>
      <c r="Y1073" s="97" t="str">
        <f>'Data base'!AL85</f>
        <v>-</v>
      </c>
      <c r="Z1073" s="167" t="s">
        <v>442</v>
      </c>
      <c r="AA1073" s="167" t="s">
        <v>443</v>
      </c>
      <c r="AB1073" s="167" t="s">
        <v>444</v>
      </c>
      <c r="AC1073" s="171" t="s">
        <v>445</v>
      </c>
      <c r="AD1073" s="30"/>
      <c r="AE1073" s="208" t="str">
        <f>'Data base'!AU85</f>
        <v>4 ( I )</v>
      </c>
      <c r="AF1073" s="167" t="s">
        <v>442</v>
      </c>
      <c r="AG1073" s="167" t="s">
        <v>443</v>
      </c>
      <c r="AH1073" s="171" t="s">
        <v>444</v>
      </c>
      <c r="AI1073" s="167" t="s">
        <v>445</v>
      </c>
      <c r="AJ1073" s="30"/>
      <c r="AK1073" s="208" t="str">
        <f>'Data base'!BD86</f>
        <v>VU</v>
      </c>
      <c r="AL1073" s="167" t="s">
        <v>442</v>
      </c>
      <c r="AM1073" s="171" t="s">
        <v>443</v>
      </c>
      <c r="AN1073" s="167" t="s">
        <v>444</v>
      </c>
      <c r="AO1073" s="167" t="s">
        <v>445</v>
      </c>
    </row>
    <row r="1074" spans="1:47" x14ac:dyDescent="0.3">
      <c r="D1074" s="264" t="s">
        <v>434</v>
      </c>
      <c r="E1074" s="30" t="s">
        <v>384</v>
      </c>
      <c r="F1074" s="139"/>
      <c r="H1074" s="127" t="s">
        <v>389</v>
      </c>
      <c r="I1074" s="127" t="s">
        <v>404</v>
      </c>
      <c r="J1074" s="127" t="s">
        <v>287</v>
      </c>
      <c r="K1074" s="127" t="s">
        <v>318</v>
      </c>
      <c r="L1074" s="30"/>
      <c r="M1074" s="218" t="str">
        <f>'Data base'!Y85</f>
        <v>- (50 - 70)</v>
      </c>
      <c r="N1074" s="171" t="s">
        <v>389</v>
      </c>
      <c r="O1074" s="167" t="s">
        <v>404</v>
      </c>
      <c r="P1074" s="167" t="s">
        <v>287</v>
      </c>
      <c r="Q1074" s="167" t="s">
        <v>318</v>
      </c>
      <c r="R1074" s="30"/>
      <c r="S1074" s="127" t="str">
        <f>'Data base'!AH85</f>
        <v>- (98 - 99)</v>
      </c>
      <c r="T1074" s="171" t="s">
        <v>389</v>
      </c>
      <c r="U1074" s="127" t="s">
        <v>404</v>
      </c>
      <c r="V1074" s="127" t="s">
        <v>287</v>
      </c>
      <c r="W1074" s="127" t="s">
        <v>318</v>
      </c>
      <c r="X1074" s="30"/>
      <c r="Y1074" s="99" t="str">
        <f>'Data base'!AQ85</f>
        <v xml:space="preserve"> - ( - 82)</v>
      </c>
      <c r="Z1074" s="171" t="s">
        <v>389</v>
      </c>
      <c r="AA1074" s="167" t="s">
        <v>404</v>
      </c>
      <c r="AB1074" s="167" t="s">
        <v>287</v>
      </c>
      <c r="AC1074" s="167" t="s">
        <v>318</v>
      </c>
      <c r="AD1074" s="30"/>
      <c r="AE1074" s="208" t="str">
        <f>'Data base'!AZ85</f>
        <v xml:space="preserve"> - (60 - 80)</v>
      </c>
      <c r="AF1074" s="171" t="s">
        <v>389</v>
      </c>
      <c r="AG1074" s="167" t="s">
        <v>404</v>
      </c>
      <c r="AH1074" s="167" t="s">
        <v>287</v>
      </c>
      <c r="AI1074" s="167" t="s">
        <v>318</v>
      </c>
      <c r="AJ1074" s="30"/>
      <c r="AK1074" s="99" t="str">
        <f>'Data base'!BJ86</f>
        <v xml:space="preserve"> - (85 - 95)</v>
      </c>
      <c r="AL1074" s="171" t="s">
        <v>389</v>
      </c>
      <c r="AM1074" s="167" t="s">
        <v>404</v>
      </c>
      <c r="AN1074" s="167" t="s">
        <v>287</v>
      </c>
      <c r="AO1074" s="167" t="s">
        <v>318</v>
      </c>
    </row>
    <row r="1075" spans="1:47" x14ac:dyDescent="0.3">
      <c r="D1075" s="264"/>
      <c r="E1075" s="30" t="s">
        <v>383</v>
      </c>
      <c r="F1075" s="139"/>
      <c r="H1075" s="134"/>
      <c r="I1075" s="127" t="s">
        <v>389</v>
      </c>
      <c r="J1075" s="127" t="s">
        <v>287</v>
      </c>
      <c r="K1075" s="127" t="s">
        <v>318</v>
      </c>
      <c r="L1075" s="30"/>
      <c r="M1075" s="218" t="str">
        <f>'Data base'!X85</f>
        <v>- (20 - 50)</v>
      </c>
      <c r="N1075" s="169"/>
      <c r="O1075" s="171" t="s">
        <v>389</v>
      </c>
      <c r="P1075" s="167" t="s">
        <v>287</v>
      </c>
      <c r="Q1075" s="167" t="s">
        <v>318</v>
      </c>
      <c r="R1075" s="30"/>
      <c r="S1075" s="127" t="str">
        <f>'Data base'!AG85</f>
        <v>- (36 - 90)</v>
      </c>
      <c r="T1075" s="134"/>
      <c r="U1075" s="171" t="s">
        <v>389</v>
      </c>
      <c r="V1075" s="127" t="s">
        <v>287</v>
      </c>
      <c r="W1075" s="127" t="s">
        <v>318</v>
      </c>
      <c r="X1075" s="30"/>
      <c r="Y1075" s="99" t="str">
        <f>'Data base'!AP85</f>
        <v>x</v>
      </c>
      <c r="Z1075" s="169"/>
      <c r="AA1075" s="167" t="s">
        <v>389</v>
      </c>
      <c r="AB1075" s="167" t="s">
        <v>287</v>
      </c>
      <c r="AC1075" s="167" t="s">
        <v>318</v>
      </c>
      <c r="AD1075" s="30"/>
      <c r="AE1075" s="208" t="str">
        <f>'Data base'!AY85</f>
        <v xml:space="preserve"> - (50 - 70)</v>
      </c>
      <c r="AF1075" s="169"/>
      <c r="AG1075" s="171" t="s">
        <v>389</v>
      </c>
      <c r="AH1075" s="167" t="s">
        <v>287</v>
      </c>
      <c r="AI1075" s="167" t="s">
        <v>318</v>
      </c>
      <c r="AJ1075" s="30"/>
      <c r="AK1075" s="99" t="str">
        <f>'Data base'!BI86</f>
        <v xml:space="preserve"> - (51 - 79)</v>
      </c>
      <c r="AL1075" s="169"/>
      <c r="AM1075" s="171" t="s">
        <v>389</v>
      </c>
      <c r="AN1075" s="167" t="s">
        <v>287</v>
      </c>
      <c r="AO1075" s="167" t="s">
        <v>318</v>
      </c>
    </row>
    <row r="1076" spans="1:47" x14ac:dyDescent="0.3">
      <c r="D1076" s="30" t="s">
        <v>436</v>
      </c>
      <c r="E1076" s="30"/>
      <c r="F1076" s="139"/>
      <c r="H1076" s="127" t="s">
        <v>448</v>
      </c>
      <c r="I1076" s="127" t="s">
        <v>449</v>
      </c>
      <c r="J1076" s="127" t="s">
        <v>450</v>
      </c>
      <c r="K1076" s="127" t="s">
        <v>493</v>
      </c>
      <c r="L1076" s="30"/>
      <c r="M1076" s="216">
        <f>'Data base'!W85</f>
        <v>0.13333333333333333</v>
      </c>
      <c r="N1076" s="167" t="s">
        <v>448</v>
      </c>
      <c r="O1076" s="171" t="s">
        <v>1049</v>
      </c>
      <c r="P1076" s="167" t="s">
        <v>450</v>
      </c>
      <c r="Q1076" s="167" t="s">
        <v>493</v>
      </c>
      <c r="R1076" s="30"/>
      <c r="S1076" s="97">
        <f>'Data base'!AF85</f>
        <v>3.1914893617021274E-2</v>
      </c>
      <c r="T1076" s="127" t="s">
        <v>448</v>
      </c>
      <c r="U1076" s="171" t="s">
        <v>1049</v>
      </c>
      <c r="V1076" s="127" t="s">
        <v>450</v>
      </c>
      <c r="W1076" s="127" t="s">
        <v>493</v>
      </c>
      <c r="X1076" s="30"/>
      <c r="Y1076" s="97">
        <f>'Data base'!AO85</f>
        <v>0.41666666666666669</v>
      </c>
      <c r="Z1076" s="167" t="s">
        <v>448</v>
      </c>
      <c r="AA1076" s="171" t="s">
        <v>1049</v>
      </c>
      <c r="AB1076" s="167" t="s">
        <v>450</v>
      </c>
      <c r="AC1076" s="167" t="s">
        <v>493</v>
      </c>
      <c r="AD1076" s="30"/>
      <c r="AE1076" s="97">
        <f>'Data base'!AX85</f>
        <v>1</v>
      </c>
      <c r="AF1076" s="171" t="s">
        <v>1040</v>
      </c>
      <c r="AG1076" s="167" t="s">
        <v>449</v>
      </c>
      <c r="AH1076" s="167" t="s">
        <v>450</v>
      </c>
      <c r="AI1076" s="167" t="s">
        <v>493</v>
      </c>
      <c r="AJ1076" s="30"/>
      <c r="AK1076" s="96">
        <f>'Data base'!BH86</f>
        <v>3.6363636363636362E-2</v>
      </c>
      <c r="AL1076" s="167" t="s">
        <v>448</v>
      </c>
      <c r="AM1076" s="167" t="s">
        <v>449</v>
      </c>
      <c r="AN1076" s="171" t="s">
        <v>1050</v>
      </c>
      <c r="AO1076" s="167" t="s">
        <v>493</v>
      </c>
    </row>
    <row r="1077" spans="1:47" x14ac:dyDescent="0.3">
      <c r="D1077" s="30" t="s">
        <v>437</v>
      </c>
      <c r="E1077" s="30"/>
      <c r="F1077" s="140" t="str">
        <f>'Data base'!E85</f>
        <v>&lt;3.3</v>
      </c>
      <c r="G1077" s="127" t="str">
        <f>$F1077</f>
        <v>&lt;3.3</v>
      </c>
      <c r="H1077" s="127" t="s">
        <v>451</v>
      </c>
      <c r="I1077" s="127" t="s">
        <v>452</v>
      </c>
      <c r="J1077" s="135" t="s">
        <v>453</v>
      </c>
      <c r="K1077" s="171" t="s">
        <v>370</v>
      </c>
      <c r="L1077" s="30"/>
      <c r="M1077" s="172">
        <f>$F212</f>
        <v>0</v>
      </c>
      <c r="N1077" s="167" t="s">
        <v>451</v>
      </c>
      <c r="O1077" s="167" t="s">
        <v>452</v>
      </c>
      <c r="P1077" s="170" t="s">
        <v>453</v>
      </c>
      <c r="Q1077" s="171" t="s">
        <v>370</v>
      </c>
      <c r="R1077" s="30"/>
      <c r="S1077" s="127" t="str">
        <f>$F1077</f>
        <v>&lt;3.3</v>
      </c>
      <c r="T1077" s="127" t="s">
        <v>451</v>
      </c>
      <c r="U1077" s="127" t="s">
        <v>452</v>
      </c>
      <c r="V1077" s="135" t="s">
        <v>453</v>
      </c>
      <c r="W1077" s="138" t="s">
        <v>370</v>
      </c>
      <c r="X1077" s="30"/>
      <c r="Y1077" s="208" t="str">
        <f>$F1077</f>
        <v>&lt;3.3</v>
      </c>
      <c r="Z1077" s="167" t="s">
        <v>451</v>
      </c>
      <c r="AA1077" s="167" t="s">
        <v>452</v>
      </c>
      <c r="AB1077" s="170" t="s">
        <v>453</v>
      </c>
      <c r="AC1077" s="171" t="s">
        <v>370</v>
      </c>
      <c r="AD1077" s="30"/>
      <c r="AE1077" s="208" t="str">
        <f>$F1077</f>
        <v>&lt;3.3</v>
      </c>
      <c r="AF1077" s="167" t="s">
        <v>451</v>
      </c>
      <c r="AG1077" s="167" t="s">
        <v>452</v>
      </c>
      <c r="AH1077" s="170" t="s">
        <v>453</v>
      </c>
      <c r="AI1077" s="171" t="s">
        <v>370</v>
      </c>
      <c r="AJ1077" s="30"/>
      <c r="AK1077" s="208" t="str">
        <f>$F1077</f>
        <v>&lt;3.3</v>
      </c>
      <c r="AL1077" s="167" t="s">
        <v>451</v>
      </c>
      <c r="AM1077" s="167" t="s">
        <v>452</v>
      </c>
      <c r="AN1077" s="170" t="s">
        <v>453</v>
      </c>
      <c r="AO1077" s="171" t="s">
        <v>370</v>
      </c>
    </row>
    <row r="1078" spans="1:47" x14ac:dyDescent="0.3">
      <c r="D1078" s="30" t="s">
        <v>561</v>
      </c>
      <c r="E1078" s="30"/>
      <c r="F1078" s="139"/>
      <c r="H1078" s="127"/>
      <c r="I1078" s="127"/>
      <c r="J1078" s="135"/>
      <c r="K1078" s="127"/>
      <c r="L1078" s="30"/>
      <c r="M1078" s="299">
        <f>'Data base'!U85</f>
        <v>300</v>
      </c>
      <c r="N1078" s="299"/>
      <c r="O1078" s="299"/>
      <c r="P1078" s="365"/>
      <c r="Q1078" s="299"/>
      <c r="R1078" s="300"/>
      <c r="S1078" s="299">
        <f>'Data base'!AD85</f>
        <v>9400</v>
      </c>
      <c r="T1078" s="299"/>
      <c r="U1078" s="299"/>
      <c r="V1078" s="365"/>
      <c r="W1078" s="299"/>
      <c r="X1078" s="300"/>
      <c r="Y1078" s="299">
        <f>'Data base'!AM85</f>
        <v>144</v>
      </c>
      <c r="Z1078" s="300"/>
      <c r="AA1078" s="300"/>
      <c r="AB1078" s="300"/>
      <c r="AC1078" s="300"/>
      <c r="AD1078" s="300"/>
      <c r="AE1078" s="299">
        <f>'Data base'!AV85</f>
        <v>60</v>
      </c>
      <c r="AF1078" s="300"/>
      <c r="AG1078" s="300"/>
      <c r="AH1078" s="300"/>
      <c r="AI1078" s="300"/>
      <c r="AJ1078" s="300"/>
      <c r="AK1078" s="299">
        <f>'Data base'!BF86</f>
        <v>11000</v>
      </c>
      <c r="AL1078" s="300"/>
      <c r="AM1078" s="300"/>
      <c r="AN1078" s="300"/>
      <c r="AO1078" s="300"/>
      <c r="AP1078" s="300"/>
      <c r="AQ1078" s="300"/>
      <c r="AR1078" s="300"/>
      <c r="AS1078" s="300"/>
      <c r="AT1078" s="300"/>
      <c r="AU1078" s="300"/>
    </row>
    <row r="1079" spans="1:47" x14ac:dyDescent="0.3">
      <c r="D1079" s="30" t="s">
        <v>1039</v>
      </c>
      <c r="E1079" s="30"/>
      <c r="F1079" s="139"/>
      <c r="H1079" s="30"/>
      <c r="I1079" s="30"/>
      <c r="J1079" s="30"/>
      <c r="K1079" s="30"/>
      <c r="L1079" s="30"/>
      <c r="M1079" s="172">
        <f>Protection!F85</f>
        <v>0</v>
      </c>
      <c r="N1079" s="30"/>
      <c r="O1079" s="30"/>
      <c r="P1079" s="30"/>
      <c r="Q1079" s="30"/>
      <c r="R1079" s="30"/>
      <c r="S1079" s="225">
        <f>Protection!G85</f>
        <v>0</v>
      </c>
      <c r="T1079" s="30"/>
      <c r="U1079" s="30"/>
      <c r="V1079" s="30"/>
      <c r="W1079" s="30"/>
      <c r="X1079" s="30"/>
      <c r="Y1079" s="208">
        <f>Protection!H85</f>
        <v>0</v>
      </c>
      <c r="Z1079" s="30"/>
      <c r="AA1079" s="30"/>
      <c r="AB1079" s="30"/>
      <c r="AC1079" s="30"/>
      <c r="AD1079" s="30"/>
      <c r="AE1079" s="208">
        <f>Protection!I85</f>
        <v>0</v>
      </c>
      <c r="AF1079" s="30"/>
      <c r="AG1079" s="30"/>
      <c r="AH1079" s="30"/>
      <c r="AI1079" s="30"/>
      <c r="AJ1079" s="30"/>
      <c r="AK1079" s="208">
        <f>Protection!J85</f>
        <v>0</v>
      </c>
      <c r="AL1079" s="30"/>
      <c r="AM1079" s="30"/>
      <c r="AN1079" s="30"/>
      <c r="AO1079" s="30"/>
    </row>
    <row r="1080" spans="1:47" x14ac:dyDescent="0.3">
      <c r="D1080" s="30" t="s">
        <v>1038</v>
      </c>
      <c r="E1080" s="30"/>
      <c r="F1080" s="139"/>
      <c r="H1080" s="30"/>
      <c r="I1080" s="30"/>
      <c r="J1080" s="30"/>
      <c r="K1080" s="30"/>
      <c r="L1080" s="30"/>
      <c r="M1080" s="172">
        <f>Protection!L85</f>
        <v>0</v>
      </c>
      <c r="N1080" s="30"/>
      <c r="O1080" s="30"/>
      <c r="P1080" s="30"/>
      <c r="Q1080" s="30"/>
      <c r="R1080" s="30"/>
      <c r="S1080" s="30" t="str">
        <f>Protection!M85</f>
        <v>none</v>
      </c>
      <c r="T1080" s="30"/>
      <c r="U1080" s="30"/>
      <c r="V1080" s="30"/>
      <c r="W1080" s="30"/>
      <c r="X1080" s="30"/>
      <c r="Y1080" s="208">
        <f>Protection!N85</f>
        <v>0</v>
      </c>
      <c r="Z1080" s="30"/>
      <c r="AA1080" s="30"/>
      <c r="AB1080" s="30"/>
      <c r="AC1080" s="30"/>
      <c r="AD1080" s="30"/>
      <c r="AE1080" s="208">
        <f>Protection!O85</f>
        <v>0</v>
      </c>
      <c r="AF1080" s="30"/>
      <c r="AG1080" s="30"/>
      <c r="AH1080" s="30"/>
      <c r="AI1080" s="30"/>
      <c r="AJ1080" s="30"/>
      <c r="AK1080" s="225" t="str">
        <f>Protection!P86</f>
        <v>-</v>
      </c>
      <c r="AL1080" s="30"/>
      <c r="AM1080" s="30"/>
      <c r="AN1080" s="30"/>
      <c r="AO1080" s="30"/>
    </row>
    <row r="1082" spans="1:47" x14ac:dyDescent="0.3">
      <c r="A1082" s="194">
        <v>86</v>
      </c>
      <c r="B1082" s="39" t="str">
        <f>'Data base'!C86</f>
        <v>Emberiza rustica</v>
      </c>
      <c r="C1082" s="29" t="str">
        <f>'Data base'!D86</f>
        <v>Rustic Bunting</v>
      </c>
      <c r="D1082" s="65" t="s">
        <v>438</v>
      </c>
      <c r="E1082" s="65"/>
      <c r="F1082" s="131"/>
      <c r="G1082" s="138" t="s">
        <v>456</v>
      </c>
      <c r="H1082" s="131" t="s">
        <v>439</v>
      </c>
      <c r="I1082" s="131" t="s">
        <v>381</v>
      </c>
      <c r="J1082" s="131" t="s">
        <v>861</v>
      </c>
      <c r="K1082" s="131" t="s">
        <v>860</v>
      </c>
      <c r="L1082" s="30"/>
      <c r="M1082" s="171" t="s">
        <v>456</v>
      </c>
      <c r="N1082" s="131" t="s">
        <v>439</v>
      </c>
      <c r="O1082" s="131" t="s">
        <v>381</v>
      </c>
      <c r="P1082" s="131" t="s">
        <v>861</v>
      </c>
      <c r="Q1082" s="131" t="s">
        <v>860</v>
      </c>
      <c r="R1082" s="30"/>
      <c r="S1082" s="30"/>
      <c r="T1082" s="131" t="s">
        <v>439</v>
      </c>
      <c r="U1082" s="131" t="s">
        <v>381</v>
      </c>
      <c r="V1082" s="131" t="s">
        <v>861</v>
      </c>
      <c r="W1082" s="131" t="s">
        <v>860</v>
      </c>
      <c r="X1082" s="30"/>
      <c r="Y1082" s="137" t="s">
        <v>456</v>
      </c>
      <c r="Z1082" s="131" t="s">
        <v>439</v>
      </c>
      <c r="AA1082" s="131" t="s">
        <v>381</v>
      </c>
      <c r="AB1082" s="131" t="s">
        <v>861</v>
      </c>
      <c r="AC1082" s="131" t="s">
        <v>860</v>
      </c>
      <c r="AD1082" s="30"/>
      <c r="AE1082" s="137" t="s">
        <v>456</v>
      </c>
      <c r="AF1082" s="131" t="s">
        <v>439</v>
      </c>
      <c r="AG1082" s="131" t="s">
        <v>381</v>
      </c>
      <c r="AH1082" s="131" t="s">
        <v>861</v>
      </c>
      <c r="AI1082" s="131" t="s">
        <v>860</v>
      </c>
      <c r="AJ1082" s="30"/>
      <c r="AK1082" s="30"/>
      <c r="AL1082" s="131" t="s">
        <v>439</v>
      </c>
      <c r="AM1082" s="131" t="s">
        <v>381</v>
      </c>
      <c r="AN1082" s="131" t="s">
        <v>861</v>
      </c>
      <c r="AO1082" s="131" t="s">
        <v>860</v>
      </c>
    </row>
    <row r="1083" spans="1:47" x14ac:dyDescent="0.3">
      <c r="D1083" s="130" t="s">
        <v>432</v>
      </c>
      <c r="E1083" s="130"/>
      <c r="F1083" s="141">
        <f>'Data base'!G86</f>
        <v>1</v>
      </c>
      <c r="G1083" s="127">
        <f>$F1083</f>
        <v>1</v>
      </c>
      <c r="H1083" s="173">
        <v>1</v>
      </c>
      <c r="I1083" s="132">
        <v>2</v>
      </c>
      <c r="J1083" s="132">
        <v>3</v>
      </c>
      <c r="K1083" s="132" t="s">
        <v>440</v>
      </c>
      <c r="L1083" s="30"/>
      <c r="M1083" s="167">
        <f>$F1083</f>
        <v>1</v>
      </c>
      <c r="N1083" s="173">
        <v>1</v>
      </c>
      <c r="O1083" s="168">
        <v>2</v>
      </c>
      <c r="P1083" s="168">
        <v>3</v>
      </c>
      <c r="Q1083" s="168" t="s">
        <v>440</v>
      </c>
      <c r="R1083" s="30"/>
      <c r="S1083" s="127">
        <f>$F1083</f>
        <v>1</v>
      </c>
      <c r="T1083" s="142">
        <v>1</v>
      </c>
      <c r="U1083" s="132">
        <v>2</v>
      </c>
      <c r="V1083" s="132">
        <v>3</v>
      </c>
      <c r="W1083" s="132" t="s">
        <v>440</v>
      </c>
      <c r="X1083" s="30"/>
      <c r="Y1083" s="167">
        <f>$F1083</f>
        <v>1</v>
      </c>
      <c r="Z1083" s="173">
        <v>1</v>
      </c>
      <c r="AA1083" s="168">
        <v>2</v>
      </c>
      <c r="AB1083" s="168">
        <v>3</v>
      </c>
      <c r="AC1083" s="168" t="s">
        <v>440</v>
      </c>
      <c r="AD1083" s="30"/>
      <c r="AE1083" s="167">
        <f>$F1083</f>
        <v>1</v>
      </c>
      <c r="AF1083" s="173">
        <v>1</v>
      </c>
      <c r="AG1083" s="168">
        <v>2</v>
      </c>
      <c r="AH1083" s="168">
        <v>3</v>
      </c>
      <c r="AI1083" s="168" t="s">
        <v>440</v>
      </c>
      <c r="AJ1083" s="30"/>
      <c r="AK1083" s="167">
        <f>$F1083</f>
        <v>1</v>
      </c>
      <c r="AL1083" s="173">
        <v>1</v>
      </c>
      <c r="AM1083" s="168">
        <v>2</v>
      </c>
      <c r="AN1083" s="168">
        <v>3</v>
      </c>
      <c r="AO1083" s="168" t="s">
        <v>440</v>
      </c>
    </row>
    <row r="1084" spans="1:47" x14ac:dyDescent="0.3">
      <c r="D1084" s="31" t="s">
        <v>435</v>
      </c>
      <c r="E1084" s="30"/>
      <c r="F1084" s="140">
        <f>'Data base'!J86</f>
        <v>0</v>
      </c>
      <c r="G1084" s="127">
        <f>$F1084</f>
        <v>0</v>
      </c>
      <c r="H1084" s="127" t="s">
        <v>389</v>
      </c>
      <c r="I1084" s="127" t="s">
        <v>404</v>
      </c>
      <c r="J1084" s="127" t="s">
        <v>446</v>
      </c>
      <c r="K1084" s="171" t="s">
        <v>447</v>
      </c>
      <c r="L1084" s="30"/>
      <c r="M1084" s="167">
        <f>$F1084</f>
        <v>0</v>
      </c>
      <c r="N1084" s="167" t="s">
        <v>389</v>
      </c>
      <c r="O1084" s="167" t="s">
        <v>404</v>
      </c>
      <c r="P1084" s="167" t="s">
        <v>446</v>
      </c>
      <c r="Q1084" s="171" t="s">
        <v>447</v>
      </c>
      <c r="R1084" s="30"/>
      <c r="S1084" s="127">
        <f>$F1084</f>
        <v>0</v>
      </c>
      <c r="T1084" s="127" t="s">
        <v>389</v>
      </c>
      <c r="U1084" s="127" t="s">
        <v>404</v>
      </c>
      <c r="V1084" s="127" t="s">
        <v>446</v>
      </c>
      <c r="W1084" s="138" t="s">
        <v>447</v>
      </c>
      <c r="X1084" s="30"/>
      <c r="Y1084" s="167">
        <f>$F1084</f>
        <v>0</v>
      </c>
      <c r="Z1084" s="167" t="s">
        <v>389</v>
      </c>
      <c r="AA1084" s="167" t="s">
        <v>404</v>
      </c>
      <c r="AB1084" s="167" t="s">
        <v>446</v>
      </c>
      <c r="AC1084" s="171" t="s">
        <v>447</v>
      </c>
      <c r="AD1084" s="30"/>
      <c r="AE1084" s="167">
        <f>$F1084</f>
        <v>0</v>
      </c>
      <c r="AF1084" s="167" t="s">
        <v>389</v>
      </c>
      <c r="AG1084" s="167" t="s">
        <v>404</v>
      </c>
      <c r="AH1084" s="167" t="s">
        <v>446</v>
      </c>
      <c r="AI1084" s="171" t="s">
        <v>447</v>
      </c>
      <c r="AJ1084" s="30"/>
      <c r="AK1084" s="167">
        <f>$F1084</f>
        <v>0</v>
      </c>
      <c r="AL1084" s="167" t="s">
        <v>389</v>
      </c>
      <c r="AM1084" s="167" t="s">
        <v>404</v>
      </c>
      <c r="AN1084" s="167" t="s">
        <v>446</v>
      </c>
      <c r="AO1084" s="171" t="s">
        <v>447</v>
      </c>
    </row>
    <row r="1085" spans="1:47" s="194" customFormat="1" x14ac:dyDescent="0.3">
      <c r="B1085" s="3"/>
      <c r="D1085" s="31" t="s">
        <v>601</v>
      </c>
      <c r="F1085" s="139"/>
      <c r="G1085" s="97">
        <f>'Data base'!S86</f>
        <v>0</v>
      </c>
      <c r="H1085" s="208" t="s">
        <v>640</v>
      </c>
      <c r="I1085" s="208" t="s">
        <v>1058</v>
      </c>
      <c r="J1085" s="208" t="s">
        <v>1057</v>
      </c>
      <c r="K1085" s="208" t="s">
        <v>1054</v>
      </c>
      <c r="M1085" s="98">
        <f>'Data base'!AB86</f>
        <v>0</v>
      </c>
      <c r="N1085" s="208" t="s">
        <v>640</v>
      </c>
      <c r="O1085" s="208" t="s">
        <v>1058</v>
      </c>
      <c r="P1085" s="208" t="s">
        <v>1057</v>
      </c>
      <c r="Q1085" s="208" t="s">
        <v>1054</v>
      </c>
      <c r="S1085" s="97">
        <f>'Data base'!AK86</f>
        <v>12.260927282674594</v>
      </c>
      <c r="T1085" s="171" t="s">
        <v>1046</v>
      </c>
      <c r="U1085" s="208" t="s">
        <v>1058</v>
      </c>
      <c r="V1085" s="208" t="s">
        <v>1057</v>
      </c>
      <c r="W1085" s="208" t="s">
        <v>1054</v>
      </c>
      <c r="Y1085" s="97">
        <f>'Data base'!AT86</f>
        <v>0</v>
      </c>
      <c r="Z1085" s="208" t="s">
        <v>640</v>
      </c>
      <c r="AA1085" s="208" t="s">
        <v>1058</v>
      </c>
      <c r="AB1085" s="208" t="s">
        <v>1057</v>
      </c>
      <c r="AC1085" s="208" t="s">
        <v>1054</v>
      </c>
      <c r="AE1085" s="97">
        <f>'Data base'!BC86</f>
        <v>0</v>
      </c>
      <c r="AF1085" s="208" t="s">
        <v>640</v>
      </c>
      <c r="AG1085" s="208" t="s">
        <v>1058</v>
      </c>
      <c r="AH1085" s="208" t="s">
        <v>1057</v>
      </c>
      <c r="AI1085" s="208" t="s">
        <v>1054</v>
      </c>
      <c r="AK1085" s="97">
        <f>'Data base'!BM86</f>
        <v>0.60858047280116379</v>
      </c>
      <c r="AL1085" s="208" t="s">
        <v>640</v>
      </c>
      <c r="AM1085" s="208" t="s">
        <v>1058</v>
      </c>
      <c r="AN1085" s="171" t="s">
        <v>1055</v>
      </c>
      <c r="AO1085" s="208" t="s">
        <v>1054</v>
      </c>
    </row>
    <row r="1086" spans="1:47" x14ac:dyDescent="0.3">
      <c r="D1086" s="31" t="s">
        <v>433</v>
      </c>
      <c r="E1086" s="133" t="s">
        <v>441</v>
      </c>
      <c r="F1086" s="139"/>
      <c r="H1086" s="127" t="s">
        <v>442</v>
      </c>
      <c r="I1086" s="127" t="s">
        <v>443</v>
      </c>
      <c r="J1086" s="127" t="s">
        <v>444</v>
      </c>
      <c r="K1086" s="127" t="s">
        <v>445</v>
      </c>
      <c r="L1086" s="30"/>
      <c r="M1086" s="172" t="str">
        <f>'Data base'!T86</f>
        <v>(NA)</v>
      </c>
      <c r="N1086" s="167" t="s">
        <v>442</v>
      </c>
      <c r="O1086" s="167" t="s">
        <v>443</v>
      </c>
      <c r="P1086" s="167" t="s">
        <v>444</v>
      </c>
      <c r="Q1086" s="167" t="s">
        <v>445</v>
      </c>
      <c r="R1086" s="30"/>
      <c r="S1086" s="127" t="str">
        <f>'Data base'!AC86</f>
        <v>NT</v>
      </c>
      <c r="T1086" s="127" t="s">
        <v>442</v>
      </c>
      <c r="U1086" s="127" t="s">
        <v>443</v>
      </c>
      <c r="V1086" s="138" t="s">
        <v>444</v>
      </c>
      <c r="W1086" s="127" t="s">
        <v>445</v>
      </c>
      <c r="X1086" s="30"/>
      <c r="Y1086" s="97" t="str">
        <f>'Data base'!AL86</f>
        <v>-</v>
      </c>
      <c r="Z1086" s="167" t="s">
        <v>442</v>
      </c>
      <c r="AA1086" s="167" t="s">
        <v>443</v>
      </c>
      <c r="AB1086" s="167" t="s">
        <v>444</v>
      </c>
      <c r="AC1086" s="167" t="s">
        <v>445</v>
      </c>
      <c r="AD1086" s="30"/>
      <c r="AE1086" s="208" t="str">
        <f>'Data base'!AU86</f>
        <v>-</v>
      </c>
      <c r="AF1086" s="167" t="s">
        <v>442</v>
      </c>
      <c r="AG1086" s="167" t="s">
        <v>443</v>
      </c>
      <c r="AH1086" s="167" t="s">
        <v>444</v>
      </c>
      <c r="AI1086" s="167" t="s">
        <v>445</v>
      </c>
      <c r="AJ1086" s="30"/>
      <c r="AK1086" s="208" t="str">
        <f>'Data base'!BD86</f>
        <v>VU</v>
      </c>
      <c r="AL1086" s="167" t="s">
        <v>442</v>
      </c>
      <c r="AM1086" s="171" t="s">
        <v>443</v>
      </c>
      <c r="AN1086" s="167" t="s">
        <v>444</v>
      </c>
      <c r="AO1086" s="167" t="s">
        <v>445</v>
      </c>
    </row>
    <row r="1087" spans="1:47" x14ac:dyDescent="0.3">
      <c r="D1087" s="264" t="s">
        <v>434</v>
      </c>
      <c r="E1087" s="30" t="s">
        <v>384</v>
      </c>
      <c r="F1087" s="139"/>
      <c r="H1087" s="127" t="s">
        <v>389</v>
      </c>
      <c r="I1087" s="127" t="s">
        <v>404</v>
      </c>
      <c r="J1087" s="127" t="s">
        <v>287</v>
      </c>
      <c r="K1087" s="127" t="s">
        <v>318</v>
      </c>
      <c r="L1087" s="30"/>
      <c r="M1087" s="218" t="str">
        <f>'Data base'!Y86</f>
        <v>-</v>
      </c>
      <c r="N1087" s="167" t="s">
        <v>389</v>
      </c>
      <c r="O1087" s="167" t="s">
        <v>404</v>
      </c>
      <c r="P1087" s="167" t="s">
        <v>287</v>
      </c>
      <c r="Q1087" s="167" t="s">
        <v>318</v>
      </c>
      <c r="R1087" s="30"/>
      <c r="S1087" s="127" t="str">
        <f>'Data base'!AH86</f>
        <v>- (69 - 89)</v>
      </c>
      <c r="T1087" s="127" t="s">
        <v>389</v>
      </c>
      <c r="U1087" s="171" t="s">
        <v>404</v>
      </c>
      <c r="V1087" s="127" t="s">
        <v>287</v>
      </c>
      <c r="W1087" s="127" t="s">
        <v>318</v>
      </c>
      <c r="X1087" s="30"/>
      <c r="Y1087" s="99" t="str">
        <f>'Data base'!AQ86</f>
        <v>-</v>
      </c>
      <c r="Z1087" s="167" t="s">
        <v>389</v>
      </c>
      <c r="AA1087" s="167" t="s">
        <v>404</v>
      </c>
      <c r="AB1087" s="167" t="s">
        <v>287</v>
      </c>
      <c r="AC1087" s="167" t="s">
        <v>318</v>
      </c>
      <c r="AD1087" s="30"/>
      <c r="AE1087" s="208" t="str">
        <f>'Data base'!AZ86</f>
        <v>-</v>
      </c>
      <c r="AF1087" s="167" t="s">
        <v>389</v>
      </c>
      <c r="AG1087" s="167" t="s">
        <v>404</v>
      </c>
      <c r="AH1087" s="167" t="s">
        <v>287</v>
      </c>
      <c r="AI1087" s="167" t="s">
        <v>318</v>
      </c>
      <c r="AJ1087" s="30"/>
      <c r="AK1087" s="99" t="str">
        <f>'Data base'!BJ86</f>
        <v xml:space="preserve"> - (85 - 95)</v>
      </c>
      <c r="AL1087" s="171" t="s">
        <v>389</v>
      </c>
      <c r="AM1087" s="167" t="s">
        <v>404</v>
      </c>
      <c r="AN1087" s="167" t="s">
        <v>287</v>
      </c>
      <c r="AO1087" s="167" t="s">
        <v>318</v>
      </c>
    </row>
    <row r="1088" spans="1:47" x14ac:dyDescent="0.3">
      <c r="D1088" s="264"/>
      <c r="E1088" s="30" t="s">
        <v>383</v>
      </c>
      <c r="F1088" s="139"/>
      <c r="H1088" s="134"/>
      <c r="I1088" s="127" t="s">
        <v>389</v>
      </c>
      <c r="J1088" s="127" t="s">
        <v>287</v>
      </c>
      <c r="K1088" s="127" t="s">
        <v>318</v>
      </c>
      <c r="L1088" s="30"/>
      <c r="M1088" s="218" t="str">
        <f>'Data base'!X86</f>
        <v>-</v>
      </c>
      <c r="N1088" s="169"/>
      <c r="O1088" s="167" t="s">
        <v>389</v>
      </c>
      <c r="P1088" s="167" t="s">
        <v>287</v>
      </c>
      <c r="Q1088" s="167" t="s">
        <v>318</v>
      </c>
      <c r="R1088" s="30"/>
      <c r="S1088" s="127">
        <f>'Data base'!AG86</f>
        <v>0</v>
      </c>
      <c r="T1088" s="134"/>
      <c r="U1088" s="127" t="s">
        <v>389</v>
      </c>
      <c r="V1088" s="171" t="s">
        <v>287</v>
      </c>
      <c r="W1088" s="127" t="s">
        <v>318</v>
      </c>
      <c r="X1088" s="30"/>
      <c r="Y1088" s="99" t="str">
        <f>'Data base'!AP86</f>
        <v>-</v>
      </c>
      <c r="Z1088" s="169"/>
      <c r="AA1088" s="167" t="s">
        <v>389</v>
      </c>
      <c r="AB1088" s="167" t="s">
        <v>287</v>
      </c>
      <c r="AC1088" s="167" t="s">
        <v>318</v>
      </c>
      <c r="AD1088" s="30"/>
      <c r="AE1088" s="208" t="str">
        <f>'Data base'!AY86</f>
        <v>-</v>
      </c>
      <c r="AF1088" s="169"/>
      <c r="AG1088" s="167" t="s">
        <v>389</v>
      </c>
      <c r="AH1088" s="167" t="s">
        <v>287</v>
      </c>
      <c r="AI1088" s="167" t="s">
        <v>318</v>
      </c>
      <c r="AJ1088" s="30"/>
      <c r="AK1088" s="99" t="str">
        <f>'Data base'!BI86</f>
        <v xml:space="preserve"> - (51 - 79)</v>
      </c>
      <c r="AL1088" s="169"/>
      <c r="AM1088" s="171" t="s">
        <v>389</v>
      </c>
      <c r="AN1088" s="167" t="s">
        <v>287</v>
      </c>
      <c r="AO1088" s="167" t="s">
        <v>318</v>
      </c>
    </row>
    <row r="1089" spans="1:44" x14ac:dyDescent="0.3">
      <c r="D1089" s="30" t="s">
        <v>436</v>
      </c>
      <c r="E1089" s="30"/>
      <c r="F1089" s="139"/>
      <c r="H1089" s="127" t="s">
        <v>448</v>
      </c>
      <c r="I1089" s="127" t="s">
        <v>449</v>
      </c>
      <c r="J1089" s="127" t="s">
        <v>450</v>
      </c>
      <c r="K1089" s="127" t="s">
        <v>493</v>
      </c>
      <c r="L1089" s="30"/>
      <c r="M1089" s="216" t="e">
        <f>'Data base'!W86</f>
        <v>#DIV/0!</v>
      </c>
      <c r="N1089" s="167" t="s">
        <v>448</v>
      </c>
      <c r="O1089" s="167" t="s">
        <v>449</v>
      </c>
      <c r="P1089" s="167" t="s">
        <v>450</v>
      </c>
      <c r="Q1089" s="167" t="s">
        <v>493</v>
      </c>
      <c r="R1089" s="30"/>
      <c r="S1089" s="96">
        <f>'Data base'!AF86</f>
        <v>1.7647058823529412E-3</v>
      </c>
      <c r="T1089" s="127" t="s">
        <v>448</v>
      </c>
      <c r="U1089" s="127" t="s">
        <v>449</v>
      </c>
      <c r="V1089" s="127" t="s">
        <v>450</v>
      </c>
      <c r="W1089" s="171" t="s">
        <v>493</v>
      </c>
      <c r="X1089" s="30"/>
      <c r="Y1089" s="97" t="e">
        <f>'Data base'!AO86</f>
        <v>#DIV/0!</v>
      </c>
      <c r="Z1089" s="167" t="s">
        <v>448</v>
      </c>
      <c r="AA1089" s="167" t="s">
        <v>449</v>
      </c>
      <c r="AB1089" s="167" t="s">
        <v>450</v>
      </c>
      <c r="AC1089" s="167" t="s">
        <v>493</v>
      </c>
      <c r="AD1089" s="30"/>
      <c r="AE1089" s="97" t="e">
        <f>'Data base'!AX86</f>
        <v>#DIV/0!</v>
      </c>
      <c r="AF1089" s="167" t="s">
        <v>448</v>
      </c>
      <c r="AG1089" s="167" t="s">
        <v>449</v>
      </c>
      <c r="AH1089" s="167" t="s">
        <v>450</v>
      </c>
      <c r="AI1089" s="167" t="s">
        <v>493</v>
      </c>
      <c r="AJ1089" s="30"/>
      <c r="AK1089" s="96">
        <f>'Data base'!BH86</f>
        <v>3.6363636363636362E-2</v>
      </c>
      <c r="AL1089" s="167" t="s">
        <v>448</v>
      </c>
      <c r="AM1089" s="167" t="s">
        <v>449</v>
      </c>
      <c r="AN1089" s="171" t="s">
        <v>1050</v>
      </c>
      <c r="AO1089" s="167" t="s">
        <v>493</v>
      </c>
    </row>
    <row r="1090" spans="1:44" x14ac:dyDescent="0.3">
      <c r="D1090" s="30" t="s">
        <v>437</v>
      </c>
      <c r="E1090" s="30"/>
      <c r="F1090" s="140" t="str">
        <f>'Data base'!E86</f>
        <v>&lt;3.3</v>
      </c>
      <c r="G1090" s="127" t="str">
        <f>$F1090</f>
        <v>&lt;3.3</v>
      </c>
      <c r="H1090" s="127" t="s">
        <v>451</v>
      </c>
      <c r="I1090" s="127" t="s">
        <v>452</v>
      </c>
      <c r="J1090" s="135" t="s">
        <v>453</v>
      </c>
      <c r="K1090" s="171" t="s">
        <v>370</v>
      </c>
      <c r="L1090" s="30"/>
      <c r="M1090" s="172">
        <f>$F225</f>
        <v>0</v>
      </c>
      <c r="N1090" s="167" t="s">
        <v>451</v>
      </c>
      <c r="O1090" s="167" t="s">
        <v>452</v>
      </c>
      <c r="P1090" s="170" t="s">
        <v>453</v>
      </c>
      <c r="Q1090" s="171" t="s">
        <v>370</v>
      </c>
      <c r="R1090" s="30"/>
      <c r="S1090" s="127" t="str">
        <f>$F1090</f>
        <v>&lt;3.3</v>
      </c>
      <c r="T1090" s="127" t="s">
        <v>451</v>
      </c>
      <c r="U1090" s="127" t="s">
        <v>452</v>
      </c>
      <c r="V1090" s="135" t="s">
        <v>453</v>
      </c>
      <c r="W1090" s="138" t="s">
        <v>370</v>
      </c>
      <c r="X1090" s="30"/>
      <c r="Y1090" s="208" t="str">
        <f>$F1090</f>
        <v>&lt;3.3</v>
      </c>
      <c r="Z1090" s="167" t="s">
        <v>451</v>
      </c>
      <c r="AA1090" s="167" t="s">
        <v>452</v>
      </c>
      <c r="AB1090" s="170" t="s">
        <v>453</v>
      </c>
      <c r="AC1090" s="171" t="s">
        <v>370</v>
      </c>
      <c r="AD1090" s="30"/>
      <c r="AE1090" s="208" t="str">
        <f>$F1090</f>
        <v>&lt;3.3</v>
      </c>
      <c r="AF1090" s="167" t="s">
        <v>451</v>
      </c>
      <c r="AG1090" s="167" t="s">
        <v>452</v>
      </c>
      <c r="AH1090" s="170" t="s">
        <v>453</v>
      </c>
      <c r="AI1090" s="171" t="s">
        <v>370</v>
      </c>
      <c r="AJ1090" s="30"/>
      <c r="AK1090" s="208" t="str">
        <f>$F1090</f>
        <v>&lt;3.3</v>
      </c>
      <c r="AL1090" s="167" t="s">
        <v>451</v>
      </c>
      <c r="AM1090" s="167" t="s">
        <v>452</v>
      </c>
      <c r="AN1090" s="170" t="s">
        <v>453</v>
      </c>
      <c r="AO1090" s="171" t="s">
        <v>370</v>
      </c>
    </row>
    <row r="1091" spans="1:44" x14ac:dyDescent="0.3">
      <c r="D1091" s="30" t="s">
        <v>561</v>
      </c>
      <c r="E1091" s="30"/>
      <c r="F1091" s="139"/>
      <c r="H1091" s="127"/>
      <c r="I1091" s="127"/>
      <c r="J1091" s="135"/>
      <c r="K1091" s="127"/>
      <c r="L1091" s="30"/>
      <c r="M1091" s="172">
        <f>'Data base'!U86</f>
        <v>0</v>
      </c>
      <c r="N1091" s="127"/>
      <c r="O1091" s="127"/>
      <c r="P1091" s="135"/>
      <c r="Q1091" s="127"/>
      <c r="R1091" s="30"/>
      <c r="S1091" s="299">
        <f>'Data base'!AD86</f>
        <v>170000</v>
      </c>
      <c r="T1091" s="299"/>
      <c r="U1091" s="299"/>
      <c r="V1091" s="365"/>
      <c r="W1091" s="299"/>
      <c r="X1091" s="300"/>
      <c r="Y1091" s="299">
        <f>'Data base'!AM86</f>
        <v>0</v>
      </c>
      <c r="Z1091" s="300"/>
      <c r="AA1091" s="300"/>
      <c r="AB1091" s="300"/>
      <c r="AC1091" s="300"/>
      <c r="AD1091" s="300"/>
      <c r="AE1091" s="299">
        <f>'Data base'!AV86</f>
        <v>0</v>
      </c>
      <c r="AF1091" s="300"/>
      <c r="AG1091" s="300"/>
      <c r="AH1091" s="300"/>
      <c r="AI1091" s="300"/>
      <c r="AJ1091" s="300"/>
      <c r="AK1091" s="299">
        <f>'Data base'!BF86</f>
        <v>11000</v>
      </c>
      <c r="AL1091" s="300"/>
      <c r="AM1091" s="300"/>
      <c r="AN1091" s="300"/>
      <c r="AO1091" s="300"/>
      <c r="AP1091" s="300"/>
      <c r="AQ1091" s="300"/>
      <c r="AR1091" s="300"/>
    </row>
    <row r="1092" spans="1:44" x14ac:dyDescent="0.3">
      <c r="D1092" s="30" t="s">
        <v>1039</v>
      </c>
      <c r="E1092" s="30"/>
      <c r="F1092" s="139"/>
      <c r="H1092" s="30"/>
      <c r="I1092" s="30"/>
      <c r="J1092" s="30"/>
      <c r="K1092" s="30"/>
      <c r="L1092" s="30"/>
      <c r="M1092" s="172">
        <f>Protection!F86</f>
        <v>0</v>
      </c>
      <c r="N1092" s="30"/>
      <c r="O1092" s="30"/>
      <c r="P1092" s="30"/>
      <c r="Q1092" s="30"/>
      <c r="R1092" s="30"/>
      <c r="S1092" s="225">
        <f>Protection!G86</f>
        <v>0</v>
      </c>
      <c r="T1092" s="30"/>
      <c r="U1092" s="30"/>
      <c r="V1092" s="30"/>
      <c r="W1092" s="30"/>
      <c r="X1092" s="30"/>
      <c r="Y1092" s="208">
        <f>Protection!H86</f>
        <v>0</v>
      </c>
      <c r="Z1092" s="30"/>
      <c r="AA1092" s="30"/>
      <c r="AB1092" s="30"/>
      <c r="AC1092" s="30"/>
      <c r="AD1092" s="30"/>
      <c r="AE1092" s="208">
        <f>Protection!I86</f>
        <v>0</v>
      </c>
      <c r="AF1092" s="30"/>
      <c r="AG1092" s="30"/>
      <c r="AH1092" s="30"/>
      <c r="AI1092" s="30"/>
      <c r="AJ1092" s="30"/>
      <c r="AK1092" s="208">
        <f>Protection!J86</f>
        <v>0</v>
      </c>
      <c r="AL1092" s="30"/>
      <c r="AM1092" s="30"/>
      <c r="AN1092" s="30"/>
      <c r="AO1092" s="30"/>
    </row>
    <row r="1093" spans="1:44" x14ac:dyDescent="0.3">
      <c r="D1093" s="30" t="s">
        <v>1038</v>
      </c>
      <c r="E1093" s="30"/>
      <c r="F1093" s="139"/>
      <c r="H1093" s="30"/>
      <c r="I1093" s="30"/>
      <c r="J1093" s="30"/>
      <c r="K1093" s="30"/>
      <c r="L1093" s="30"/>
      <c r="M1093" s="172">
        <f>Protection!L86</f>
        <v>0</v>
      </c>
      <c r="N1093" s="30"/>
      <c r="O1093" s="30"/>
      <c r="P1093" s="30"/>
      <c r="Q1093" s="30"/>
      <c r="R1093" s="30"/>
      <c r="S1093" s="30" t="str">
        <f>Protection!M86</f>
        <v>none</v>
      </c>
      <c r="T1093" s="30"/>
      <c r="U1093" s="30"/>
      <c r="V1093" s="30"/>
      <c r="W1093" s="30"/>
      <c r="X1093" s="30"/>
      <c r="Y1093" s="208">
        <f>Protection!N86</f>
        <v>0</v>
      </c>
      <c r="Z1093" s="30"/>
      <c r="AA1093" s="30"/>
      <c r="AB1093" s="30"/>
      <c r="AC1093" s="30"/>
      <c r="AD1093" s="30"/>
      <c r="AE1093" s="208">
        <f>Protection!O86</f>
        <v>0</v>
      </c>
      <c r="AF1093" s="30"/>
      <c r="AG1093" s="30"/>
      <c r="AH1093" s="30"/>
      <c r="AI1093" s="30"/>
      <c r="AJ1093" s="30"/>
      <c r="AK1093" s="208" t="str">
        <f>Protection!P86</f>
        <v>-</v>
      </c>
      <c r="AL1093" s="30"/>
      <c r="AM1093" s="30"/>
      <c r="AN1093" s="30"/>
      <c r="AO1093" s="30"/>
    </row>
    <row r="1095" spans="1:44" x14ac:dyDescent="0.3">
      <c r="A1095" s="194">
        <v>87</v>
      </c>
      <c r="B1095" s="39" t="str">
        <f>'Data base'!C87</f>
        <v>Emberiza schoeniclus</v>
      </c>
      <c r="C1095" s="29" t="str">
        <f>'Data base'!D87</f>
        <v>Reed Bunting</v>
      </c>
      <c r="D1095" s="65" t="s">
        <v>438</v>
      </c>
      <c r="E1095" s="65"/>
      <c r="F1095" s="131"/>
      <c r="H1095" s="131" t="s">
        <v>439</v>
      </c>
      <c r="I1095" s="131" t="s">
        <v>381</v>
      </c>
      <c r="J1095" s="131" t="s">
        <v>861</v>
      </c>
      <c r="K1095" s="131" t="s">
        <v>860</v>
      </c>
      <c r="L1095" s="30"/>
      <c r="N1095" s="131" t="s">
        <v>439</v>
      </c>
      <c r="O1095" s="131" t="s">
        <v>381</v>
      </c>
      <c r="P1095" s="131" t="s">
        <v>861</v>
      </c>
      <c r="Q1095" s="131" t="s">
        <v>860</v>
      </c>
      <c r="R1095" s="30"/>
      <c r="S1095" s="30"/>
      <c r="T1095" s="131" t="s">
        <v>439</v>
      </c>
      <c r="U1095" s="131" t="s">
        <v>381</v>
      </c>
      <c r="V1095" s="131" t="s">
        <v>861</v>
      </c>
      <c r="W1095" s="131" t="s">
        <v>860</v>
      </c>
      <c r="X1095" s="30"/>
      <c r="Y1095" s="30"/>
      <c r="Z1095" s="131" t="s">
        <v>439</v>
      </c>
      <c r="AA1095" s="131" t="s">
        <v>381</v>
      </c>
      <c r="AB1095" s="131" t="s">
        <v>861</v>
      </c>
      <c r="AC1095" s="131" t="s">
        <v>860</v>
      </c>
      <c r="AD1095" s="30"/>
      <c r="AE1095" s="30"/>
      <c r="AF1095" s="131" t="s">
        <v>439</v>
      </c>
      <c r="AG1095" s="131" t="s">
        <v>381</v>
      </c>
      <c r="AH1095" s="131" t="s">
        <v>861</v>
      </c>
      <c r="AI1095" s="131" t="s">
        <v>860</v>
      </c>
      <c r="AJ1095" s="30"/>
      <c r="AK1095" s="30"/>
      <c r="AL1095" s="131" t="s">
        <v>439</v>
      </c>
      <c r="AM1095" s="131" t="s">
        <v>381</v>
      </c>
      <c r="AN1095" s="131" t="s">
        <v>861</v>
      </c>
      <c r="AO1095" s="131" t="s">
        <v>860</v>
      </c>
    </row>
    <row r="1096" spans="1:44" x14ac:dyDescent="0.3">
      <c r="D1096" s="130" t="s">
        <v>432</v>
      </c>
      <c r="E1096" s="130"/>
      <c r="F1096" s="141">
        <f>'Data base'!G87</f>
        <v>0</v>
      </c>
      <c r="G1096" s="127">
        <f>$F1096</f>
        <v>0</v>
      </c>
      <c r="H1096" s="132">
        <v>1</v>
      </c>
      <c r="I1096" s="132">
        <v>2</v>
      </c>
      <c r="J1096" s="132">
        <v>3</v>
      </c>
      <c r="K1096" s="142" t="s">
        <v>440</v>
      </c>
      <c r="L1096" s="30"/>
      <c r="M1096" s="140">
        <f>$F1096</f>
        <v>0</v>
      </c>
      <c r="N1096" s="132">
        <v>1</v>
      </c>
      <c r="O1096" s="132">
        <v>2</v>
      </c>
      <c r="P1096" s="132">
        <v>3</v>
      </c>
      <c r="Q1096" s="173" t="s">
        <v>440</v>
      </c>
      <c r="R1096" s="30"/>
      <c r="S1096" s="127">
        <f>$F1096</f>
        <v>0</v>
      </c>
      <c r="T1096" s="132">
        <v>1</v>
      </c>
      <c r="U1096" s="132">
        <v>2</v>
      </c>
      <c r="V1096" s="132">
        <v>3</v>
      </c>
      <c r="W1096" s="142" t="s">
        <v>440</v>
      </c>
      <c r="X1096" s="30"/>
      <c r="Y1096" s="172">
        <f>$F1096</f>
        <v>0</v>
      </c>
      <c r="Z1096" s="168">
        <v>1</v>
      </c>
      <c r="AA1096" s="168">
        <v>2</v>
      </c>
      <c r="AB1096" s="168">
        <v>3</v>
      </c>
      <c r="AC1096" s="173" t="s">
        <v>440</v>
      </c>
      <c r="AD1096" s="30"/>
      <c r="AE1096" s="172">
        <f>$F1096</f>
        <v>0</v>
      </c>
      <c r="AF1096" s="168">
        <v>1</v>
      </c>
      <c r="AG1096" s="168">
        <v>2</v>
      </c>
      <c r="AH1096" s="168">
        <v>3</v>
      </c>
      <c r="AI1096" s="173" t="s">
        <v>440</v>
      </c>
      <c r="AJ1096" s="30"/>
      <c r="AK1096" s="172">
        <f>$F1096</f>
        <v>0</v>
      </c>
      <c r="AL1096" s="168">
        <v>1</v>
      </c>
      <c r="AM1096" s="168">
        <v>2</v>
      </c>
      <c r="AN1096" s="168">
        <v>3</v>
      </c>
      <c r="AO1096" s="173" t="s">
        <v>440</v>
      </c>
    </row>
    <row r="1097" spans="1:44" x14ac:dyDescent="0.3">
      <c r="D1097" s="31" t="s">
        <v>435</v>
      </c>
      <c r="E1097" s="30"/>
      <c r="F1097" s="140">
        <f>'Data base'!J87</f>
        <v>0</v>
      </c>
      <c r="G1097" s="127">
        <f>$F1097</f>
        <v>0</v>
      </c>
      <c r="H1097" s="127" t="s">
        <v>389</v>
      </c>
      <c r="I1097" s="127" t="s">
        <v>404</v>
      </c>
      <c r="J1097" s="127" t="s">
        <v>446</v>
      </c>
      <c r="K1097" s="138" t="s">
        <v>447</v>
      </c>
      <c r="L1097" s="30"/>
      <c r="M1097" s="140">
        <f>$F1097</f>
        <v>0</v>
      </c>
      <c r="N1097" s="127" t="s">
        <v>389</v>
      </c>
      <c r="O1097" s="127" t="s">
        <v>404</v>
      </c>
      <c r="P1097" s="127" t="s">
        <v>446</v>
      </c>
      <c r="Q1097" s="171" t="s">
        <v>447</v>
      </c>
      <c r="R1097" s="30"/>
      <c r="S1097" s="127">
        <f>$F1097</f>
        <v>0</v>
      </c>
      <c r="T1097" s="127" t="s">
        <v>389</v>
      </c>
      <c r="U1097" s="127" t="s">
        <v>404</v>
      </c>
      <c r="V1097" s="127" t="s">
        <v>446</v>
      </c>
      <c r="W1097" s="138" t="s">
        <v>447</v>
      </c>
      <c r="X1097" s="30"/>
      <c r="Y1097" s="172">
        <f>$F1097</f>
        <v>0</v>
      </c>
      <c r="Z1097" s="167" t="s">
        <v>389</v>
      </c>
      <c r="AA1097" s="167" t="s">
        <v>404</v>
      </c>
      <c r="AB1097" s="167" t="s">
        <v>446</v>
      </c>
      <c r="AC1097" s="171" t="s">
        <v>447</v>
      </c>
      <c r="AD1097" s="30"/>
      <c r="AE1097" s="172">
        <f>$F1097</f>
        <v>0</v>
      </c>
      <c r="AF1097" s="167" t="s">
        <v>389</v>
      </c>
      <c r="AG1097" s="167" t="s">
        <v>404</v>
      </c>
      <c r="AH1097" s="167" t="s">
        <v>446</v>
      </c>
      <c r="AI1097" s="171" t="s">
        <v>447</v>
      </c>
      <c r="AJ1097" s="30"/>
      <c r="AK1097" s="172">
        <f>$F1097</f>
        <v>0</v>
      </c>
      <c r="AL1097" s="167" t="s">
        <v>389</v>
      </c>
      <c r="AM1097" s="167" t="s">
        <v>404</v>
      </c>
      <c r="AN1097" s="167" t="s">
        <v>446</v>
      </c>
      <c r="AO1097" s="171" t="s">
        <v>447</v>
      </c>
    </row>
    <row r="1098" spans="1:44" s="194" customFormat="1" x14ac:dyDescent="0.3">
      <c r="B1098" s="3"/>
      <c r="D1098" s="31" t="s">
        <v>601</v>
      </c>
      <c r="F1098" s="139"/>
      <c r="G1098" s="97">
        <f>'Data base'!S87</f>
        <v>1.7659605049426832</v>
      </c>
      <c r="H1098" s="208" t="s">
        <v>640</v>
      </c>
      <c r="I1098" s="171" t="s">
        <v>1059</v>
      </c>
      <c r="J1098" s="208" t="s">
        <v>1057</v>
      </c>
      <c r="K1098" s="208" t="s">
        <v>1054</v>
      </c>
      <c r="M1098" s="98">
        <f>'Data base'!AB87</f>
        <v>3.7136388078181652</v>
      </c>
      <c r="N1098" s="171" t="s">
        <v>1046</v>
      </c>
      <c r="O1098" s="208" t="s">
        <v>1058</v>
      </c>
      <c r="P1098" s="208" t="s">
        <v>1057</v>
      </c>
      <c r="Q1098" s="208" t="s">
        <v>1054</v>
      </c>
      <c r="S1098" s="97">
        <f>'Data base'!AK87</f>
        <v>1.5424194236200448</v>
      </c>
      <c r="T1098" s="208" t="s">
        <v>640</v>
      </c>
      <c r="U1098" s="171" t="s">
        <v>1059</v>
      </c>
      <c r="V1098" s="208" t="s">
        <v>1057</v>
      </c>
      <c r="W1098" s="208" t="s">
        <v>1054</v>
      </c>
      <c r="Y1098" s="97">
        <f>'Data base'!AT87</f>
        <v>0.6843289104955953</v>
      </c>
      <c r="Z1098" s="208" t="s">
        <v>640</v>
      </c>
      <c r="AA1098" s="208" t="s">
        <v>1058</v>
      </c>
      <c r="AB1098" s="171" t="s">
        <v>1055</v>
      </c>
      <c r="AC1098" s="208" t="s">
        <v>1054</v>
      </c>
      <c r="AE1098" s="97">
        <f>'Data base'!BC105</f>
        <v>0</v>
      </c>
      <c r="AF1098" s="208" t="s">
        <v>640</v>
      </c>
      <c r="AG1098" s="208" t="s">
        <v>1058</v>
      </c>
      <c r="AH1098" s="208" t="s">
        <v>1057</v>
      </c>
      <c r="AI1098" s="171" t="s">
        <v>1054</v>
      </c>
      <c r="AK1098" s="97">
        <f>'Data base'!BM87</f>
        <v>1.3153190863767088</v>
      </c>
      <c r="AL1098" s="208" t="s">
        <v>640</v>
      </c>
      <c r="AM1098" s="171" t="s">
        <v>1059</v>
      </c>
      <c r="AN1098" s="208" t="s">
        <v>1057</v>
      </c>
      <c r="AO1098" s="208" t="s">
        <v>1054</v>
      </c>
    </row>
    <row r="1099" spans="1:44" x14ac:dyDescent="0.3">
      <c r="D1099" s="31" t="s">
        <v>433</v>
      </c>
      <c r="E1099" s="133" t="s">
        <v>441</v>
      </c>
      <c r="F1099" s="139"/>
      <c r="G1099" s="127" t="str">
        <f>'Data base'!K87</f>
        <v>LC</v>
      </c>
      <c r="H1099" s="127" t="s">
        <v>442</v>
      </c>
      <c r="I1099" s="127" t="s">
        <v>443</v>
      </c>
      <c r="J1099" s="127" t="s">
        <v>444</v>
      </c>
      <c r="K1099" s="138" t="s">
        <v>445</v>
      </c>
      <c r="L1099" s="30"/>
      <c r="M1099" s="172" t="str">
        <f>'Data base'!T87</f>
        <v>LC</v>
      </c>
      <c r="N1099" s="127" t="s">
        <v>442</v>
      </c>
      <c r="O1099" s="127" t="s">
        <v>443</v>
      </c>
      <c r="P1099" s="127" t="s">
        <v>444</v>
      </c>
      <c r="Q1099" s="171" t="s">
        <v>445</v>
      </c>
      <c r="R1099" s="30"/>
      <c r="S1099" s="127" t="str">
        <f>'Data base'!AC87</f>
        <v>VU</v>
      </c>
      <c r="T1099" s="127" t="s">
        <v>442</v>
      </c>
      <c r="U1099" s="138" t="s">
        <v>443</v>
      </c>
      <c r="V1099" s="127" t="s">
        <v>444</v>
      </c>
      <c r="W1099" s="30" t="s">
        <v>445</v>
      </c>
      <c r="X1099" s="30"/>
      <c r="Y1099" s="97" t="str">
        <f>'Data base'!AL87</f>
        <v>-</v>
      </c>
      <c r="Z1099" s="167" t="s">
        <v>442</v>
      </c>
      <c r="AA1099" s="167" t="s">
        <v>443</v>
      </c>
      <c r="AB1099" s="167" t="s">
        <v>444</v>
      </c>
      <c r="AC1099" s="171" t="s">
        <v>445</v>
      </c>
      <c r="AD1099" s="30"/>
      <c r="AE1099" s="208" t="str">
        <f>'Data base'!AU87</f>
        <v>-</v>
      </c>
      <c r="AF1099" s="167" t="s">
        <v>442</v>
      </c>
      <c r="AG1099" s="167" t="s">
        <v>443</v>
      </c>
      <c r="AH1099" s="167" t="s">
        <v>444</v>
      </c>
      <c r="AI1099" s="171" t="s">
        <v>445</v>
      </c>
      <c r="AJ1099" s="30"/>
      <c r="AK1099" s="97" t="str">
        <f>'Data base'!BD87</f>
        <v>VU</v>
      </c>
      <c r="AL1099" s="167" t="s">
        <v>442</v>
      </c>
      <c r="AM1099" s="171" t="s">
        <v>443</v>
      </c>
      <c r="AN1099" s="167" t="s">
        <v>444</v>
      </c>
      <c r="AO1099" s="194" t="s">
        <v>445</v>
      </c>
    </row>
    <row r="1100" spans="1:44" x14ac:dyDescent="0.3">
      <c r="D1100" s="264" t="s">
        <v>434</v>
      </c>
      <c r="E1100" s="30" t="s">
        <v>384</v>
      </c>
      <c r="F1100" s="139"/>
      <c r="G1100" s="127">
        <f>'Data base'!P87</f>
        <v>0</v>
      </c>
      <c r="H1100" s="127" t="s">
        <v>389</v>
      </c>
      <c r="I1100" s="127" t="s">
        <v>404</v>
      </c>
      <c r="J1100" s="171" t="s">
        <v>287</v>
      </c>
      <c r="K1100" s="127" t="s">
        <v>318</v>
      </c>
      <c r="L1100" s="30"/>
      <c r="M1100" s="218" t="str">
        <f>'Data base'!Y87</f>
        <v>+ (20 - 50)</v>
      </c>
      <c r="N1100" s="127" t="s">
        <v>389</v>
      </c>
      <c r="O1100" s="127" t="s">
        <v>404</v>
      </c>
      <c r="P1100" s="127" t="s">
        <v>287</v>
      </c>
      <c r="Q1100" s="171" t="s">
        <v>318</v>
      </c>
      <c r="R1100" s="30"/>
      <c r="S1100" s="127" t="str">
        <f>'Data base'!AH87</f>
        <v>- (22 - 38)</v>
      </c>
      <c r="T1100" s="171" t="s">
        <v>389</v>
      </c>
      <c r="U1100" s="127" t="s">
        <v>404</v>
      </c>
      <c r="V1100" s="127" t="s">
        <v>287</v>
      </c>
      <c r="W1100" s="127" t="s">
        <v>318</v>
      </c>
      <c r="X1100" s="30"/>
      <c r="Y1100" s="99" t="str">
        <f>'Data base'!AQ87</f>
        <v xml:space="preserve"> + (2 - 168)</v>
      </c>
      <c r="Z1100" s="167" t="s">
        <v>389</v>
      </c>
      <c r="AA1100" s="167" t="s">
        <v>404</v>
      </c>
      <c r="AB1100" s="167" t="s">
        <v>287</v>
      </c>
      <c r="AC1100" s="171" t="s">
        <v>318</v>
      </c>
      <c r="AD1100" s="30"/>
      <c r="AE1100" s="208">
        <f>'Data base'!AZ87</f>
        <v>0</v>
      </c>
      <c r="AF1100" s="167" t="s">
        <v>389</v>
      </c>
      <c r="AG1100" s="167" t="s">
        <v>404</v>
      </c>
      <c r="AH1100" s="171" t="s">
        <v>287</v>
      </c>
      <c r="AI1100" s="167" t="s">
        <v>318</v>
      </c>
      <c r="AJ1100" s="30"/>
      <c r="AK1100" s="99" t="str">
        <f>'Data base'!BJ87</f>
        <v xml:space="preserve"> - (36 - 52)</v>
      </c>
      <c r="AL1100" s="171" t="s">
        <v>389</v>
      </c>
      <c r="AM1100" s="167" t="s">
        <v>404</v>
      </c>
      <c r="AN1100" s="167" t="s">
        <v>287</v>
      </c>
      <c r="AO1100" s="167" t="s">
        <v>318</v>
      </c>
    </row>
    <row r="1101" spans="1:44" x14ac:dyDescent="0.3">
      <c r="D1101" s="264"/>
      <c r="E1101" s="30" t="s">
        <v>383</v>
      </c>
      <c r="F1101" s="139"/>
      <c r="G1101" s="127">
        <f>'Data base'!O87</f>
        <v>0</v>
      </c>
      <c r="H1101" s="134"/>
      <c r="I1101" s="127" t="s">
        <v>389</v>
      </c>
      <c r="J1101" s="171" t="s">
        <v>287</v>
      </c>
      <c r="K1101" s="127" t="s">
        <v>318</v>
      </c>
      <c r="L1101" s="30"/>
      <c r="M1101" s="218">
        <f>'Data base'!X87</f>
        <v>0</v>
      </c>
      <c r="N1101" s="134"/>
      <c r="O1101" s="127" t="s">
        <v>389</v>
      </c>
      <c r="P1101" s="171" t="s">
        <v>287</v>
      </c>
      <c r="Q1101" s="127" t="s">
        <v>318</v>
      </c>
      <c r="R1101" s="30"/>
      <c r="S1101" s="127" t="str">
        <f>'Data base'!AG87</f>
        <v>- (15 - 43)</v>
      </c>
      <c r="T1101" s="134"/>
      <c r="U1101" s="171" t="s">
        <v>389</v>
      </c>
      <c r="V1101" s="127" t="s">
        <v>287</v>
      </c>
      <c r="W1101" s="127" t="s">
        <v>318</v>
      </c>
      <c r="X1101" s="30"/>
      <c r="Y1101" s="99" t="str">
        <f>'Data base'!AP87</f>
        <v xml:space="preserve">F </v>
      </c>
      <c r="Z1101" s="169"/>
      <c r="AA1101" s="144" t="s">
        <v>389</v>
      </c>
      <c r="AB1101" s="144" t="s">
        <v>287</v>
      </c>
      <c r="AC1101" s="144" t="s">
        <v>318</v>
      </c>
      <c r="AD1101" s="30"/>
      <c r="AE1101" s="208">
        <f>'Data base'!AY87</f>
        <v>0</v>
      </c>
      <c r="AF1101" s="169"/>
      <c r="AG1101" s="167" t="s">
        <v>389</v>
      </c>
      <c r="AH1101" s="171" t="s">
        <v>287</v>
      </c>
      <c r="AI1101" s="167" t="s">
        <v>318</v>
      </c>
      <c r="AJ1101" s="30"/>
      <c r="AK1101" s="99" t="str">
        <f>'Data base'!BI87</f>
        <v xml:space="preserve"> - (18 - 35)</v>
      </c>
      <c r="AL1101" s="169"/>
      <c r="AM1101" s="171" t="s">
        <v>389</v>
      </c>
      <c r="AN1101" s="167" t="s">
        <v>287</v>
      </c>
      <c r="AO1101" s="167" t="s">
        <v>318</v>
      </c>
    </row>
    <row r="1102" spans="1:44" x14ac:dyDescent="0.3">
      <c r="D1102" s="30" t="s">
        <v>436</v>
      </c>
      <c r="E1102" s="30"/>
      <c r="F1102" s="139"/>
      <c r="G1102" s="96">
        <f>'Data base'!N87</f>
        <v>1.1111111111111111E-3</v>
      </c>
      <c r="H1102" s="127" t="s">
        <v>448</v>
      </c>
      <c r="I1102" s="127" t="s">
        <v>449</v>
      </c>
      <c r="J1102" s="127" t="s">
        <v>450</v>
      </c>
      <c r="K1102" s="138" t="s">
        <v>493</v>
      </c>
      <c r="L1102" s="30"/>
      <c r="M1102" s="216">
        <f>'Data base'!W87</f>
        <v>6.6666666666666664E-4</v>
      </c>
      <c r="N1102" s="127" t="s">
        <v>448</v>
      </c>
      <c r="O1102" s="127" t="s">
        <v>449</v>
      </c>
      <c r="P1102" s="127" t="s">
        <v>450</v>
      </c>
      <c r="Q1102" s="171" t="s">
        <v>493</v>
      </c>
      <c r="R1102" s="30"/>
      <c r="S1102" s="96">
        <f>'Data base'!AF87</f>
        <v>1.4285714285714286E-3</v>
      </c>
      <c r="T1102" s="127" t="s">
        <v>448</v>
      </c>
      <c r="U1102" s="127" t="s">
        <v>449</v>
      </c>
      <c r="V1102" s="127" t="s">
        <v>450</v>
      </c>
      <c r="W1102" s="171" t="s">
        <v>493</v>
      </c>
      <c r="X1102" s="30"/>
      <c r="Y1102" s="96">
        <f>'Data base'!AO87</f>
        <v>5.6603773584905656E-3</v>
      </c>
      <c r="Z1102" s="167" t="s">
        <v>448</v>
      </c>
      <c r="AA1102" s="167" t="s">
        <v>449</v>
      </c>
      <c r="AB1102" s="167" t="s">
        <v>450</v>
      </c>
      <c r="AC1102" s="171" t="s">
        <v>493</v>
      </c>
      <c r="AD1102" s="30"/>
      <c r="AE1102" s="96">
        <f>'Data base'!AX87</f>
        <v>1.5E-3</v>
      </c>
      <c r="AF1102" s="167" t="s">
        <v>448</v>
      </c>
      <c r="AG1102" s="167" t="s">
        <v>449</v>
      </c>
      <c r="AH1102" s="167" t="s">
        <v>450</v>
      </c>
      <c r="AI1102" s="171" t="s">
        <v>493</v>
      </c>
      <c r="AJ1102" s="30"/>
      <c r="AK1102" s="96">
        <f>'Data base'!BH87</f>
        <v>2.0833333333333333E-3</v>
      </c>
      <c r="AL1102" s="167" t="s">
        <v>448</v>
      </c>
      <c r="AM1102" s="167" t="s">
        <v>449</v>
      </c>
      <c r="AN1102" s="167" t="s">
        <v>450</v>
      </c>
      <c r="AO1102" s="171" t="s">
        <v>493</v>
      </c>
    </row>
    <row r="1103" spans="1:44" x14ac:dyDescent="0.3">
      <c r="D1103" s="30" t="s">
        <v>437</v>
      </c>
      <c r="E1103" s="30"/>
      <c r="F1103" s="140" t="str">
        <f>'Data base'!E87</f>
        <v>&lt;3.3</v>
      </c>
      <c r="G1103" s="127" t="str">
        <f>$F1103</f>
        <v>&lt;3.3</v>
      </c>
      <c r="H1103" s="127" t="s">
        <v>451</v>
      </c>
      <c r="I1103" s="127" t="s">
        <v>452</v>
      </c>
      <c r="J1103" s="135" t="s">
        <v>453</v>
      </c>
      <c r="K1103" s="138" t="s">
        <v>370</v>
      </c>
      <c r="L1103" s="30"/>
      <c r="M1103" s="172">
        <f>$F238</f>
        <v>3</v>
      </c>
      <c r="N1103" s="127" t="s">
        <v>451</v>
      </c>
      <c r="O1103" s="127" t="s">
        <v>452</v>
      </c>
      <c r="P1103" s="135" t="s">
        <v>453</v>
      </c>
      <c r="Q1103" s="171" t="s">
        <v>370</v>
      </c>
      <c r="R1103" s="30"/>
      <c r="S1103" s="127" t="str">
        <f>$F1103</f>
        <v>&lt;3.3</v>
      </c>
      <c r="T1103" s="127" t="s">
        <v>451</v>
      </c>
      <c r="U1103" s="127" t="s">
        <v>452</v>
      </c>
      <c r="V1103" s="135" t="s">
        <v>453</v>
      </c>
      <c r="W1103" s="138" t="s">
        <v>370</v>
      </c>
      <c r="X1103" s="30"/>
      <c r="Y1103" s="208" t="str">
        <f>$F1103</f>
        <v>&lt;3.3</v>
      </c>
      <c r="Z1103" s="167" t="s">
        <v>451</v>
      </c>
      <c r="AA1103" s="167" t="s">
        <v>452</v>
      </c>
      <c r="AB1103" s="170" t="s">
        <v>453</v>
      </c>
      <c r="AC1103" s="171" t="s">
        <v>370</v>
      </c>
      <c r="AD1103" s="30"/>
      <c r="AE1103" s="208" t="str">
        <f>$F1103</f>
        <v>&lt;3.3</v>
      </c>
      <c r="AF1103" s="167" t="s">
        <v>451</v>
      </c>
      <c r="AG1103" s="167" t="s">
        <v>452</v>
      </c>
      <c r="AH1103" s="170" t="s">
        <v>453</v>
      </c>
      <c r="AI1103" s="171" t="s">
        <v>370</v>
      </c>
      <c r="AJ1103" s="30"/>
      <c r="AK1103" s="208" t="str">
        <f>$F1103</f>
        <v>&lt;3.3</v>
      </c>
      <c r="AL1103" s="167" t="s">
        <v>451</v>
      </c>
      <c r="AM1103" s="167" t="s">
        <v>452</v>
      </c>
      <c r="AN1103" s="170" t="s">
        <v>453</v>
      </c>
      <c r="AO1103" s="171" t="s">
        <v>370</v>
      </c>
    </row>
    <row r="1104" spans="1:44" x14ac:dyDescent="0.3">
      <c r="D1104" s="30" t="s">
        <v>561</v>
      </c>
      <c r="E1104" s="30"/>
      <c r="F1104" s="139"/>
      <c r="G1104" s="299">
        <f>'Data base'!L87</f>
        <v>36000</v>
      </c>
      <c r="H1104" s="299"/>
      <c r="I1104" s="299"/>
      <c r="J1104" s="365"/>
      <c r="K1104" s="299"/>
      <c r="L1104" s="300"/>
      <c r="M1104" s="299">
        <f>'Data base'!U87</f>
        <v>60000</v>
      </c>
      <c r="N1104" s="299"/>
      <c r="O1104" s="299"/>
      <c r="P1104" s="365"/>
      <c r="Q1104" s="299"/>
      <c r="R1104" s="300"/>
      <c r="S1104" s="299">
        <f>'Data base'!AD87</f>
        <v>210000</v>
      </c>
      <c r="T1104" s="299"/>
      <c r="U1104" s="299"/>
      <c r="V1104" s="365"/>
      <c r="W1104" s="299"/>
      <c r="X1104" s="300"/>
      <c r="Y1104" s="299">
        <f>'Data base'!AM87</f>
        <v>10600</v>
      </c>
      <c r="Z1104" s="300"/>
      <c r="AA1104" s="300"/>
      <c r="AB1104" s="300"/>
      <c r="AC1104" s="300"/>
      <c r="AD1104" s="300"/>
      <c r="AE1104" s="299">
        <f>'Data base'!AV87</f>
        <v>40000</v>
      </c>
      <c r="AF1104" s="300"/>
      <c r="AG1104" s="300"/>
      <c r="AH1104" s="300"/>
      <c r="AI1104" s="300"/>
      <c r="AJ1104" s="300"/>
      <c r="AK1104" s="299">
        <f>'Data base'!BF87</f>
        <v>192000</v>
      </c>
      <c r="AL1104" s="300"/>
      <c r="AM1104" s="300"/>
      <c r="AN1104" s="300"/>
      <c r="AO1104" s="300"/>
    </row>
    <row r="1105" spans="2:41" x14ac:dyDescent="0.3">
      <c r="D1105" s="30" t="s">
        <v>1039</v>
      </c>
      <c r="E1105" s="30"/>
      <c r="F1105" s="139"/>
      <c r="G1105" s="125" t="str">
        <f>Protection!E87</f>
        <v>none - except deliberate destruction of, or damage to, their nests and eggs or removal of their nests</v>
      </c>
      <c r="H1105" s="30"/>
      <c r="I1105" s="30"/>
      <c r="J1105" s="30"/>
      <c r="K1105" s="30"/>
      <c r="L1105" s="30"/>
      <c r="M1105" s="172">
        <f>Protection!F87</f>
        <v>0</v>
      </c>
      <c r="N1105" s="30"/>
      <c r="O1105" s="30"/>
      <c r="P1105" s="30"/>
      <c r="Q1105" s="30"/>
      <c r="R1105" s="30"/>
      <c r="S1105" s="225">
        <f>Protection!G87</f>
        <v>0</v>
      </c>
      <c r="T1105" s="30"/>
      <c r="U1105" s="30"/>
      <c r="V1105" s="30"/>
      <c r="W1105" s="30"/>
      <c r="X1105" s="30"/>
      <c r="Y1105" s="208">
        <f>Protection!H87</f>
        <v>0</v>
      </c>
      <c r="Z1105" s="30"/>
      <c r="AA1105" s="30"/>
      <c r="AB1105" s="30"/>
      <c r="AC1105" s="30"/>
      <c r="AD1105" s="30"/>
      <c r="AE1105" s="208">
        <f>Protection!I87</f>
        <v>0</v>
      </c>
      <c r="AF1105" s="30"/>
      <c r="AG1105" s="30"/>
      <c r="AH1105" s="30"/>
      <c r="AI1105" s="30"/>
      <c r="AJ1105" s="30"/>
      <c r="AK1105" s="208">
        <f>Protection!J87</f>
        <v>0</v>
      </c>
      <c r="AL1105" s="30"/>
      <c r="AM1105" s="30"/>
      <c r="AN1105" s="30"/>
      <c r="AO1105" s="30"/>
    </row>
    <row r="1106" spans="2:41" x14ac:dyDescent="0.3">
      <c r="D1106" s="30" t="s">
        <v>1038</v>
      </c>
      <c r="E1106" s="30"/>
      <c r="F1106" s="139"/>
      <c r="G1106" s="125" t="str">
        <f>Protection!K87</f>
        <v>none</v>
      </c>
      <c r="H1106" s="30"/>
      <c r="I1106" s="30"/>
      <c r="J1106" s="30"/>
      <c r="K1106" s="30"/>
      <c r="L1106" s="30"/>
      <c r="M1106" s="172">
        <f>Protection!L87</f>
        <v>0</v>
      </c>
      <c r="N1106" s="30"/>
      <c r="O1106" s="30"/>
      <c r="P1106" s="30"/>
      <c r="Q1106" s="30"/>
      <c r="R1106" s="30"/>
      <c r="S1106" s="30" t="str">
        <f>Protection!M87</f>
        <v>none</v>
      </c>
      <c r="T1106" s="30"/>
      <c r="U1106" s="30"/>
      <c r="V1106" s="30"/>
      <c r="W1106" s="30"/>
      <c r="X1106" s="30"/>
      <c r="Y1106" s="208">
        <f>Protection!N87</f>
        <v>0</v>
      </c>
      <c r="Z1106" s="30"/>
      <c r="AA1106" s="30"/>
      <c r="AB1106" s="30"/>
      <c r="AC1106" s="30"/>
      <c r="AD1106" s="30"/>
      <c r="AE1106" s="208">
        <f>Protection!O87</f>
        <v>0</v>
      </c>
      <c r="AF1106" s="30"/>
      <c r="AG1106" s="30"/>
      <c r="AH1106" s="30"/>
      <c r="AI1106" s="30"/>
      <c r="AJ1106" s="30"/>
      <c r="AK1106" s="208" t="str">
        <f>Protection!P87</f>
        <v>-</v>
      </c>
      <c r="AL1106" s="30"/>
      <c r="AM1106" s="30"/>
      <c r="AN1106" s="30"/>
      <c r="AO1106" s="30"/>
    </row>
    <row r="1111" spans="2:41" x14ac:dyDescent="0.3">
      <c r="B1111" s="39"/>
      <c r="C1111" s="29"/>
      <c r="D1111" s="65"/>
      <c r="E1111" s="65"/>
    </row>
    <row r="1112" spans="2:41" x14ac:dyDescent="0.3">
      <c r="C1112" s="194"/>
      <c r="D1112" s="130"/>
      <c r="E1112" s="130"/>
    </row>
    <row r="1113" spans="2:41" x14ac:dyDescent="0.3">
      <c r="C1113" s="194"/>
      <c r="D1113" s="31"/>
      <c r="E1113" s="194"/>
    </row>
    <row r="1114" spans="2:41" x14ac:dyDescent="0.3">
      <c r="C1114" s="194"/>
      <c r="D1114" s="31"/>
      <c r="E1114" s="194"/>
    </row>
    <row r="1115" spans="2:41" x14ac:dyDescent="0.3">
      <c r="C1115" s="194"/>
      <c r="D1115" s="31"/>
      <c r="E1115" s="133"/>
    </row>
    <row r="1116" spans="2:41" x14ac:dyDescent="0.3">
      <c r="C1116" s="194"/>
      <c r="D1116" s="264"/>
      <c r="E1116" s="194"/>
    </row>
    <row r="1117" spans="2:41" x14ac:dyDescent="0.3">
      <c r="C1117" s="194"/>
      <c r="D1117" s="264"/>
      <c r="E1117" s="194"/>
    </row>
    <row r="1118" spans="2:41" x14ac:dyDescent="0.3">
      <c r="C1118" s="194"/>
      <c r="D1118" s="194"/>
      <c r="E1118" s="194"/>
    </row>
    <row r="1119" spans="2:41" x14ac:dyDescent="0.3">
      <c r="C1119" s="194"/>
      <c r="D1119" s="194"/>
      <c r="E1119" s="194"/>
    </row>
    <row r="1120" spans="2:41" x14ac:dyDescent="0.3">
      <c r="C1120" s="194"/>
      <c r="D1120" s="194"/>
      <c r="E1120" s="194"/>
    </row>
    <row r="1121" spans="3:5" x14ac:dyDescent="0.3">
      <c r="C1121" s="194"/>
      <c r="D1121" s="194"/>
      <c r="E1121" s="194"/>
    </row>
    <row r="1122" spans="3:5" x14ac:dyDescent="0.3">
      <c r="C1122" s="194"/>
      <c r="D1122" s="194"/>
      <c r="E1122" s="194"/>
    </row>
    <row r="1123" spans="3:5" x14ac:dyDescent="0.3">
      <c r="C1123" s="194"/>
      <c r="D1123" s="194"/>
      <c r="E1123" s="194"/>
    </row>
  </sheetData>
  <sortState ref="B6:Y81">
    <sortCondition ref="E6:E81"/>
  </sortState>
  <mergeCells count="86">
    <mergeCell ref="D1116:D1117"/>
    <mergeCell ref="D1100:D1101"/>
    <mergeCell ref="D957:D958"/>
    <mergeCell ref="D970:D971"/>
    <mergeCell ref="D983:D984"/>
    <mergeCell ref="D996:D997"/>
    <mergeCell ref="D1009:D1010"/>
    <mergeCell ref="D1022:D1023"/>
    <mergeCell ref="D1035:D1036"/>
    <mergeCell ref="D1048:D1049"/>
    <mergeCell ref="D1061:D1062"/>
    <mergeCell ref="D1074:D1075"/>
    <mergeCell ref="D1087:D1088"/>
    <mergeCell ref="D944:D945"/>
    <mergeCell ref="D801:D802"/>
    <mergeCell ref="D814:D815"/>
    <mergeCell ref="D827:D828"/>
    <mergeCell ref="D840:D841"/>
    <mergeCell ref="D853:D854"/>
    <mergeCell ref="D866:D867"/>
    <mergeCell ref="D879:D880"/>
    <mergeCell ref="D892:D893"/>
    <mergeCell ref="D905:D906"/>
    <mergeCell ref="D918:D919"/>
    <mergeCell ref="D931:D932"/>
    <mergeCell ref="D788:D789"/>
    <mergeCell ref="D645:D646"/>
    <mergeCell ref="D658:D659"/>
    <mergeCell ref="D671:D672"/>
    <mergeCell ref="D684:D685"/>
    <mergeCell ref="D697:D698"/>
    <mergeCell ref="D710:D711"/>
    <mergeCell ref="D723:D724"/>
    <mergeCell ref="D736:D737"/>
    <mergeCell ref="D749:D750"/>
    <mergeCell ref="D762:D763"/>
    <mergeCell ref="D775:D776"/>
    <mergeCell ref="D632:D633"/>
    <mergeCell ref="D489:D490"/>
    <mergeCell ref="D502:D503"/>
    <mergeCell ref="D528:D529"/>
    <mergeCell ref="D541:D542"/>
    <mergeCell ref="D554:D555"/>
    <mergeCell ref="D567:D568"/>
    <mergeCell ref="D580:D581"/>
    <mergeCell ref="D593:D594"/>
    <mergeCell ref="D606:D607"/>
    <mergeCell ref="D619:D620"/>
    <mergeCell ref="D515:D516"/>
    <mergeCell ref="D476:D477"/>
    <mergeCell ref="D333:D334"/>
    <mergeCell ref="D346:D347"/>
    <mergeCell ref="D359:D360"/>
    <mergeCell ref="D372:D373"/>
    <mergeCell ref="D385:D386"/>
    <mergeCell ref="D398:D399"/>
    <mergeCell ref="D411:D412"/>
    <mergeCell ref="D424:D425"/>
    <mergeCell ref="D437:D438"/>
    <mergeCell ref="D450:D451"/>
    <mergeCell ref="D463:D464"/>
    <mergeCell ref="D320:D321"/>
    <mergeCell ref="D177:D178"/>
    <mergeCell ref="D190:D191"/>
    <mergeCell ref="D203:D204"/>
    <mergeCell ref="D216:D217"/>
    <mergeCell ref="D229:D230"/>
    <mergeCell ref="D242:D243"/>
    <mergeCell ref="D255:D256"/>
    <mergeCell ref="D268:D269"/>
    <mergeCell ref="D281:D282"/>
    <mergeCell ref="D294:D295"/>
    <mergeCell ref="D307:D308"/>
    <mergeCell ref="D7:D8"/>
    <mergeCell ref="D20:D21"/>
    <mergeCell ref="D164:D165"/>
    <mergeCell ref="D33:D34"/>
    <mergeCell ref="D46:D47"/>
    <mergeCell ref="D59:D60"/>
    <mergeCell ref="D73:D74"/>
    <mergeCell ref="D86:D87"/>
    <mergeCell ref="D99:D100"/>
    <mergeCell ref="D112:D113"/>
    <mergeCell ref="D125:D126"/>
    <mergeCell ref="D138:D139"/>
    <mergeCell ref="D151:D152"/>
  </mergeCells>
  <conditionalFormatting sqref="V55">
    <cfRule type="cellIs" dxfId="0" priority="1" operator="equal">
      <formula>"HVIS(R56;""=3"")"</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R148"/>
  <sheetViews>
    <sheetView zoomScaleNormal="100" workbookViewId="0">
      <pane xSplit="4" ySplit="2" topLeftCell="BF28" activePane="bottomRight" state="frozen"/>
      <selection pane="topRight" activeCell="F1" sqref="F1"/>
      <selection pane="bottomLeft" activeCell="A3" sqref="A3"/>
      <selection pane="bottomRight" activeCell="BH28" sqref="BH28"/>
    </sheetView>
  </sheetViews>
  <sheetFormatPr defaultRowHeight="14.4" x14ac:dyDescent="0.3"/>
  <cols>
    <col min="1" max="1" width="11.44140625" customWidth="1"/>
    <col min="2" max="2" width="7.5546875" style="30" customWidth="1"/>
    <col min="3" max="3" width="23" style="30" customWidth="1"/>
    <col min="4" max="4" width="29.5546875" style="30" customWidth="1"/>
    <col min="5" max="5" width="9.6640625" style="30" customWidth="1"/>
    <col min="6" max="6" width="8.33203125" style="30" customWidth="1"/>
    <col min="7" max="7" width="8.109375" style="30" customWidth="1"/>
    <col min="8" max="8" width="6.88671875" style="30" customWidth="1"/>
    <col min="9" max="9" width="5.88671875" style="30" customWidth="1"/>
    <col min="10" max="11" width="7.5546875" style="30" customWidth="1"/>
    <col min="12" max="13" width="10.44140625" style="300" customWidth="1"/>
    <col min="14" max="14" width="10.44140625" style="30" customWidth="1"/>
    <col min="15" max="15" width="12.88671875" style="343" customWidth="1"/>
    <col min="16" max="16" width="16.109375" style="55" customWidth="1"/>
    <col min="17" max="17" width="17.33203125" style="30" customWidth="1"/>
    <col min="18" max="18" width="7.6640625" style="30" customWidth="1"/>
    <col min="19" max="19" width="6.109375" style="30" customWidth="1"/>
    <col min="20" max="20" width="10.77734375" customWidth="1"/>
    <col min="21" max="22" width="9.88671875" style="300" customWidth="1"/>
    <col min="23" max="23" width="9.88671875" style="30" customWidth="1"/>
    <col min="24" max="24" width="10.109375" style="55" customWidth="1"/>
    <col min="25" max="25" width="9.88671875" style="55" customWidth="1"/>
    <col min="26" max="26" width="9.88671875" style="30" customWidth="1"/>
    <col min="27" max="27" width="7.5546875" style="194" customWidth="1"/>
    <col min="28" max="28" width="8.44140625" style="194" customWidth="1"/>
    <col min="29" max="29" width="7.21875" style="55" customWidth="1"/>
    <col min="30" max="30" width="10.109375" style="300" customWidth="1"/>
    <col min="31" max="31" width="11" style="300" customWidth="1"/>
    <col min="32" max="32" width="13.77734375" style="30" customWidth="1"/>
    <col min="33" max="33" width="8.88671875" style="55" customWidth="1"/>
    <col min="34" max="34" width="10.44140625" style="55" customWidth="1"/>
    <col min="35" max="35" width="11.77734375" style="30" customWidth="1"/>
    <col min="36" max="36" width="7.6640625" style="328" customWidth="1"/>
    <col min="37" max="37" width="7.44140625" style="194" customWidth="1"/>
    <col min="38" max="38" width="9.88671875" style="55" customWidth="1"/>
    <col min="39" max="39" width="8.5546875" style="300" customWidth="1"/>
    <col min="40" max="40" width="8.88671875" style="300" customWidth="1"/>
    <col min="41" max="41" width="13.5546875" style="30" customWidth="1"/>
    <col min="42" max="42" width="9.6640625" style="55" customWidth="1"/>
    <col min="43" max="43" width="11.21875" style="55" customWidth="1"/>
    <col min="44" max="44" width="13.88671875" style="30" customWidth="1"/>
    <col min="45" max="45" width="9.33203125" style="194" customWidth="1"/>
    <col min="46" max="46" width="7.5546875" style="194" customWidth="1"/>
    <col min="47" max="47" width="10.88671875" style="55" customWidth="1"/>
    <col min="48" max="48" width="8.88671875" style="300" customWidth="1"/>
    <col min="49" max="49" width="10.33203125" style="300" customWidth="1"/>
    <col min="50" max="50" width="10.109375" style="30" customWidth="1"/>
    <col min="51" max="51" width="9.5546875" style="55" customWidth="1"/>
    <col min="52" max="52" width="10" style="55" customWidth="1"/>
    <col min="53" max="53" width="9.77734375" style="30" customWidth="1"/>
    <col min="54" max="54" width="8.6640625" style="320" customWidth="1"/>
    <col min="55" max="55" width="7.44140625" style="194" customWidth="1"/>
    <col min="56" max="56" width="8.6640625" style="55" customWidth="1"/>
    <col min="57" max="57" width="8.88671875" style="30" customWidth="1"/>
    <col min="58" max="59" width="9.88671875" style="30" customWidth="1"/>
    <col min="60" max="60" width="10.77734375" style="30" customWidth="1"/>
    <col min="61" max="61" width="10.109375" style="55" customWidth="1"/>
    <col min="62" max="62" width="10.21875" style="55" customWidth="1"/>
    <col min="63" max="63" width="9.88671875" style="30" customWidth="1"/>
    <col min="64" max="64" width="7.6640625" style="30" customWidth="1"/>
    <col min="65" max="65" width="6.109375" style="30" customWidth="1"/>
    <col min="67" max="67" width="10.6640625" customWidth="1"/>
  </cols>
  <sheetData>
    <row r="1" spans="1:94" s="30" customFormat="1" x14ac:dyDescent="0.3">
      <c r="E1" s="30" t="s">
        <v>364</v>
      </c>
      <c r="F1" s="272" t="s">
        <v>308</v>
      </c>
      <c r="G1" s="272"/>
      <c r="H1" s="272"/>
      <c r="I1" s="272"/>
      <c r="J1" s="272"/>
      <c r="K1" s="206" t="s">
        <v>363</v>
      </c>
      <c r="L1" s="273" t="s">
        <v>379</v>
      </c>
      <c r="M1" s="273"/>
      <c r="N1" s="70" t="s">
        <v>430</v>
      </c>
      <c r="O1" s="362" t="s">
        <v>385</v>
      </c>
      <c r="P1" s="362"/>
      <c r="Q1" s="77" t="s">
        <v>382</v>
      </c>
      <c r="R1" s="174" t="s">
        <v>598</v>
      </c>
      <c r="S1" s="174" t="s">
        <v>636</v>
      </c>
      <c r="T1" s="102" t="s">
        <v>205</v>
      </c>
      <c r="U1" s="275" t="s">
        <v>379</v>
      </c>
      <c r="V1" s="275"/>
      <c r="W1" s="78" t="s">
        <v>430</v>
      </c>
      <c r="X1" s="349" t="s">
        <v>385</v>
      </c>
      <c r="Y1" s="349"/>
      <c r="Z1" s="78" t="s">
        <v>382</v>
      </c>
      <c r="AA1" s="186" t="str">
        <f t="shared" ref="AA1:AA2" si="0">R1</f>
        <v>Pct of</v>
      </c>
      <c r="AB1" s="66" t="s">
        <v>636</v>
      </c>
      <c r="AC1" s="105" t="s">
        <v>206</v>
      </c>
      <c r="AD1" s="277" t="s">
        <v>379</v>
      </c>
      <c r="AE1" s="277"/>
      <c r="AF1" s="79" t="s">
        <v>430</v>
      </c>
      <c r="AG1" s="351" t="s">
        <v>385</v>
      </c>
      <c r="AH1" s="351"/>
      <c r="AI1" s="79" t="s">
        <v>382</v>
      </c>
      <c r="AJ1" s="325" t="str">
        <f t="shared" ref="AJ1:AK2" si="1">AA1</f>
        <v>Pct of</v>
      </c>
      <c r="AK1" s="187" t="str">
        <f t="shared" si="1"/>
        <v>RA</v>
      </c>
      <c r="AL1" s="106" t="s">
        <v>207</v>
      </c>
      <c r="AM1" s="279" t="s">
        <v>379</v>
      </c>
      <c r="AN1" s="279"/>
      <c r="AO1" s="80" t="s">
        <v>430</v>
      </c>
      <c r="AP1" s="355" t="s">
        <v>385</v>
      </c>
      <c r="AQ1" s="355"/>
      <c r="AR1" s="80" t="s">
        <v>382</v>
      </c>
      <c r="AS1" s="188" t="str">
        <f t="shared" ref="AS1:AT2" si="2">AJ1</f>
        <v>Pct of</v>
      </c>
      <c r="AT1" s="188" t="str">
        <f t="shared" si="2"/>
        <v>RA</v>
      </c>
      <c r="AU1" s="107" t="s">
        <v>208</v>
      </c>
      <c r="AV1" s="280" t="s">
        <v>379</v>
      </c>
      <c r="AW1" s="280"/>
      <c r="AX1" s="81" t="s">
        <v>430</v>
      </c>
      <c r="AY1" s="357" t="s">
        <v>385</v>
      </c>
      <c r="AZ1" s="357"/>
      <c r="BA1" s="81" t="s">
        <v>382</v>
      </c>
      <c r="BB1" s="319" t="str">
        <f t="shared" ref="BB1:BB2" si="3">AS1</f>
        <v>Pct of</v>
      </c>
      <c r="BC1" s="189" t="str">
        <f t="shared" ref="BC1" si="4">AT1</f>
        <v>RA</v>
      </c>
      <c r="BD1" s="108" t="s">
        <v>209</v>
      </c>
      <c r="BE1" s="109"/>
      <c r="BF1" s="278" t="s">
        <v>379</v>
      </c>
      <c r="BG1" s="278"/>
      <c r="BH1" s="75" t="s">
        <v>430</v>
      </c>
      <c r="BI1" s="359" t="s">
        <v>385</v>
      </c>
      <c r="BJ1" s="359"/>
      <c r="BK1" s="75" t="s">
        <v>382</v>
      </c>
      <c r="BL1" s="207" t="s">
        <v>598</v>
      </c>
      <c r="BM1" s="207" t="s">
        <v>600</v>
      </c>
      <c r="BO1" s="270" t="s">
        <v>689</v>
      </c>
    </row>
    <row r="2" spans="1:94" x14ac:dyDescent="0.3">
      <c r="A2" t="s">
        <v>0</v>
      </c>
      <c r="B2" s="30" t="s">
        <v>1</v>
      </c>
      <c r="C2" s="30" t="s">
        <v>2</v>
      </c>
      <c r="D2" s="30" t="s">
        <v>3</v>
      </c>
      <c r="E2" s="30" t="s">
        <v>365</v>
      </c>
      <c r="F2" s="57" t="s">
        <v>236</v>
      </c>
      <c r="G2" s="57" t="s">
        <v>21</v>
      </c>
      <c r="H2" s="57" t="s">
        <v>211</v>
      </c>
      <c r="I2" s="57" t="s">
        <v>4</v>
      </c>
      <c r="J2" s="57" t="s">
        <v>5</v>
      </c>
      <c r="K2" s="64" t="s">
        <v>6</v>
      </c>
      <c r="L2" s="298" t="s">
        <v>380</v>
      </c>
      <c r="M2" s="298" t="s">
        <v>381</v>
      </c>
      <c r="N2" s="77">
        <v>40</v>
      </c>
      <c r="O2" s="335" t="s">
        <v>383</v>
      </c>
      <c r="P2" s="347" t="s">
        <v>384</v>
      </c>
      <c r="Q2" s="101" t="s">
        <v>386</v>
      </c>
      <c r="R2" s="101" t="s">
        <v>599</v>
      </c>
      <c r="S2" s="203">
        <v>0.96264893537648843</v>
      </c>
      <c r="T2" s="66" t="s">
        <v>320</v>
      </c>
      <c r="U2" s="306" t="s">
        <v>380</v>
      </c>
      <c r="V2" s="306" t="s">
        <v>381</v>
      </c>
      <c r="W2" s="78">
        <v>40</v>
      </c>
      <c r="X2" s="350" t="s">
        <v>383</v>
      </c>
      <c r="Y2" s="350" t="s">
        <v>384</v>
      </c>
      <c r="Z2" s="104" t="s">
        <v>386</v>
      </c>
      <c r="AA2" s="104" t="str">
        <f t="shared" si="0"/>
        <v>EU-pop.</v>
      </c>
      <c r="AB2" s="199">
        <f>Countries!E5</f>
        <v>1.0232551404837815</v>
      </c>
      <c r="AC2" s="46" t="s">
        <v>8</v>
      </c>
      <c r="AD2" s="309" t="s">
        <v>380</v>
      </c>
      <c r="AE2" s="309" t="s">
        <v>381</v>
      </c>
      <c r="AF2" s="79">
        <v>300</v>
      </c>
      <c r="AG2" s="352" t="s">
        <v>383</v>
      </c>
      <c r="AH2" s="352" t="s">
        <v>384</v>
      </c>
      <c r="AI2" s="103" t="s">
        <v>386</v>
      </c>
      <c r="AJ2" s="325" t="str">
        <f t="shared" si="1"/>
        <v>EU-pop.</v>
      </c>
      <c r="AK2" s="200">
        <f>Countries!E21</f>
        <v>7.6503185964200995</v>
      </c>
      <c r="AL2" s="43" t="s">
        <v>10</v>
      </c>
      <c r="AM2" s="313" t="s">
        <v>380</v>
      </c>
      <c r="AN2" s="313" t="s">
        <v>381</v>
      </c>
      <c r="AO2" s="80">
        <v>60</v>
      </c>
      <c r="AP2" s="356" t="s">
        <v>383</v>
      </c>
      <c r="AQ2" s="356" t="s">
        <v>384</v>
      </c>
      <c r="AR2" s="110" t="s">
        <v>386</v>
      </c>
      <c r="AS2" s="188" t="str">
        <f t="shared" si="2"/>
        <v>EU-pop.</v>
      </c>
      <c r="AT2" s="201">
        <f>Countries!E12</f>
        <v>1.46128562546889</v>
      </c>
      <c r="AU2" s="45" t="s">
        <v>9</v>
      </c>
      <c r="AV2" s="315" t="s">
        <v>380</v>
      </c>
      <c r="AW2" s="315" t="s">
        <v>381</v>
      </c>
      <c r="AX2" s="81">
        <v>60</v>
      </c>
      <c r="AY2" s="358" t="s">
        <v>383</v>
      </c>
      <c r="AZ2" s="358" t="s">
        <v>384</v>
      </c>
      <c r="BA2" s="111" t="s">
        <v>386</v>
      </c>
      <c r="BB2" s="319" t="str">
        <f t="shared" si="3"/>
        <v>EU-pop.</v>
      </c>
      <c r="BC2" s="202">
        <f>Countries!E13</f>
        <v>1.4773715546473629</v>
      </c>
      <c r="BD2" s="44" t="s">
        <v>7</v>
      </c>
      <c r="BE2" s="62" t="s">
        <v>319</v>
      </c>
      <c r="BF2" s="75" t="s">
        <v>380</v>
      </c>
      <c r="BG2" s="75" t="s">
        <v>381</v>
      </c>
      <c r="BH2" s="75">
        <v>400</v>
      </c>
      <c r="BI2" s="360" t="s">
        <v>383</v>
      </c>
      <c r="BJ2" s="360" t="s">
        <v>384</v>
      </c>
      <c r="BK2" s="112" t="s">
        <v>386</v>
      </c>
      <c r="BL2" s="207" t="s">
        <v>599</v>
      </c>
      <c r="BM2" s="207">
        <f>Countries!E26</f>
        <v>10.18764202450129</v>
      </c>
      <c r="BN2" s="30"/>
      <c r="BO2" s="270"/>
      <c r="BP2" s="30"/>
      <c r="BQ2" s="30"/>
    </row>
    <row r="3" spans="1:94" x14ac:dyDescent="0.3">
      <c r="A3" s="30" t="s">
        <v>145</v>
      </c>
      <c r="B3" s="34">
        <v>20</v>
      </c>
      <c r="C3" s="3" t="s">
        <v>11</v>
      </c>
      <c r="D3" s="179" t="s">
        <v>143</v>
      </c>
      <c r="E3" s="84">
        <v>7</v>
      </c>
      <c r="F3" s="32"/>
      <c r="G3" s="32">
        <v>3</v>
      </c>
      <c r="H3" s="32"/>
      <c r="I3" s="84"/>
      <c r="J3" s="84" t="s">
        <v>67</v>
      </c>
      <c r="K3" s="32" t="s">
        <v>122</v>
      </c>
      <c r="L3" s="299">
        <v>0</v>
      </c>
      <c r="M3" s="299">
        <v>0</v>
      </c>
      <c r="N3" s="94" t="s">
        <v>122</v>
      </c>
      <c r="O3" s="52" t="s">
        <v>122</v>
      </c>
      <c r="P3" s="40" t="s">
        <v>122</v>
      </c>
      <c r="Q3" t="s">
        <v>122</v>
      </c>
      <c r="R3" s="30">
        <v>0</v>
      </c>
      <c r="S3" s="196">
        <f>R3/S$2</f>
        <v>0</v>
      </c>
      <c r="T3" s="32" t="s">
        <v>68</v>
      </c>
      <c r="U3" s="299">
        <v>0</v>
      </c>
      <c r="V3" s="299">
        <v>0</v>
      </c>
      <c r="W3" s="96" t="e">
        <f>W$2/U3</f>
        <v>#DIV/0!</v>
      </c>
      <c r="X3" s="40" t="s">
        <v>122</v>
      </c>
      <c r="Y3" s="40" t="s">
        <v>122</v>
      </c>
      <c r="Z3" s="40" t="s">
        <v>122</v>
      </c>
      <c r="AA3" s="40" t="s">
        <v>237</v>
      </c>
      <c r="AB3" s="97">
        <f>AA3/AB$2</f>
        <v>0</v>
      </c>
      <c r="AC3" s="32" t="s">
        <v>122</v>
      </c>
      <c r="AD3" s="299">
        <v>750</v>
      </c>
      <c r="AE3" s="299">
        <v>1500</v>
      </c>
      <c r="AF3" s="96">
        <f>AF$2/AD3</f>
        <v>0.4</v>
      </c>
      <c r="AG3" s="114" t="s">
        <v>793</v>
      </c>
      <c r="AH3" s="114" t="s">
        <v>794</v>
      </c>
      <c r="AI3" s="40"/>
      <c r="AJ3" s="326">
        <v>27.2</v>
      </c>
      <c r="AK3" s="97">
        <f>AJ3/AK$2</f>
        <v>3.5554074849546793</v>
      </c>
      <c r="AL3" s="32">
        <v>0</v>
      </c>
      <c r="AM3" s="299">
        <v>0</v>
      </c>
      <c r="AN3" s="299">
        <v>0</v>
      </c>
      <c r="AO3" s="96" t="e">
        <f>AO$2/AM3</f>
        <v>#DIV/0!</v>
      </c>
      <c r="AP3" s="40" t="s">
        <v>122</v>
      </c>
      <c r="AQ3" s="40" t="s">
        <v>122</v>
      </c>
      <c r="AR3" s="40"/>
      <c r="AS3" s="40" t="s">
        <v>237</v>
      </c>
      <c r="AT3" s="97">
        <f>AS3/AT$2</f>
        <v>0</v>
      </c>
      <c r="AU3" s="32" t="s">
        <v>122</v>
      </c>
      <c r="AV3" s="299">
        <v>0</v>
      </c>
      <c r="AW3" s="299"/>
      <c r="AX3" s="96" t="e">
        <f>AX$2/AV3</f>
        <v>#DIV/0!</v>
      </c>
      <c r="AY3" s="40" t="s">
        <v>122</v>
      </c>
      <c r="AZ3" s="40" t="s">
        <v>122</v>
      </c>
      <c r="BA3" s="40"/>
      <c r="BB3" s="317" t="s">
        <v>237</v>
      </c>
      <c r="BC3" s="97">
        <f>BB3/BC$2</f>
        <v>0</v>
      </c>
      <c r="BD3" s="32" t="s">
        <v>82</v>
      </c>
      <c r="BE3" s="32">
        <v>2.4</v>
      </c>
      <c r="BF3" s="299">
        <v>1300</v>
      </c>
      <c r="BG3" s="299">
        <v>1900</v>
      </c>
      <c r="BH3" s="96">
        <f>BH$2/BF3</f>
        <v>0.30769230769230771</v>
      </c>
      <c r="BI3" s="40">
        <v>0</v>
      </c>
      <c r="BJ3" s="113" t="s">
        <v>824</v>
      </c>
      <c r="BK3" s="40"/>
      <c r="BL3" s="30">
        <v>40.200000000000003</v>
      </c>
      <c r="BM3" s="30">
        <f>BL3/BM$2</f>
        <v>3.9459572591301262</v>
      </c>
      <c r="BN3" s="30"/>
      <c r="BO3" s="317">
        <f>R3+AA3+AJ3+AS3+BB3+BL3</f>
        <v>67.400000000000006</v>
      </c>
      <c r="BP3" s="196">
        <f>BM3+BC3</f>
        <v>3.9459572591301262</v>
      </c>
      <c r="BQ3" s="30"/>
      <c r="BT3" s="32"/>
      <c r="BU3" s="32"/>
      <c r="BV3" s="32"/>
      <c r="BW3" s="32"/>
      <c r="BX3" s="32"/>
      <c r="BY3" s="32"/>
      <c r="BZ3" s="32"/>
      <c r="CA3" s="32"/>
      <c r="CB3" s="32"/>
      <c r="CC3" s="32"/>
      <c r="CD3" s="32"/>
      <c r="CE3" s="32"/>
      <c r="CF3" s="32"/>
      <c r="CG3" s="32"/>
      <c r="CH3" s="32"/>
      <c r="CI3" s="32"/>
      <c r="CJ3" s="32"/>
      <c r="CK3" s="32"/>
      <c r="CL3" s="32"/>
      <c r="CM3" s="32"/>
      <c r="CN3" s="32"/>
      <c r="CO3" s="32"/>
      <c r="CP3" s="32"/>
    </row>
    <row r="4" spans="1:94" x14ac:dyDescent="0.3">
      <c r="A4" s="6" t="s">
        <v>74</v>
      </c>
      <c r="B4" s="29">
        <v>1310</v>
      </c>
      <c r="C4" s="3" t="s">
        <v>12</v>
      </c>
      <c r="D4" s="179" t="s">
        <v>312</v>
      </c>
      <c r="E4" s="84">
        <v>8</v>
      </c>
      <c r="F4" s="32"/>
      <c r="G4" s="32"/>
      <c r="H4" s="32"/>
      <c r="I4" s="33"/>
      <c r="J4" s="33" t="s">
        <v>67</v>
      </c>
      <c r="K4" s="32" t="s">
        <v>68</v>
      </c>
      <c r="L4" s="299">
        <v>0</v>
      </c>
      <c r="M4" s="299">
        <v>0</v>
      </c>
      <c r="N4" s="94" t="s">
        <v>122</v>
      </c>
      <c r="O4" s="52" t="s">
        <v>122</v>
      </c>
      <c r="P4" s="40" t="s">
        <v>122</v>
      </c>
      <c r="Q4" t="s">
        <v>122</v>
      </c>
      <c r="R4" s="30">
        <v>0</v>
      </c>
      <c r="S4" s="196">
        <f t="shared" ref="S4:S67" si="5">R4/S$2</f>
        <v>0</v>
      </c>
      <c r="T4" s="32" t="s">
        <v>87</v>
      </c>
      <c r="U4" s="299">
        <v>60</v>
      </c>
      <c r="V4" s="299">
        <v>90</v>
      </c>
      <c r="W4" s="96">
        <f t="shared" ref="W4:W67" si="6">W$2/U4</f>
        <v>0.66666666666666663</v>
      </c>
      <c r="X4" s="114" t="s">
        <v>426</v>
      </c>
      <c r="Y4" s="113" t="s">
        <v>425</v>
      </c>
      <c r="Z4" s="40" t="s">
        <v>404</v>
      </c>
      <c r="AA4" s="40" t="s">
        <v>1069</v>
      </c>
      <c r="AB4" s="97">
        <f t="shared" ref="AB4:AB67" si="7">AA4/AB$2</f>
        <v>1.1727280445741575</v>
      </c>
      <c r="AC4" s="32" t="s">
        <v>122</v>
      </c>
      <c r="AD4" s="299">
        <v>0</v>
      </c>
      <c r="AE4" s="299"/>
      <c r="AF4" s="96" t="e">
        <f t="shared" ref="AF4:AF6" si="8">AF$2/AD4</f>
        <v>#DIV/0!</v>
      </c>
      <c r="AG4" s="40" t="s">
        <v>122</v>
      </c>
      <c r="AH4" s="40" t="s">
        <v>122</v>
      </c>
      <c r="AI4" s="40" t="s">
        <v>122</v>
      </c>
      <c r="AJ4" s="326" t="s">
        <v>237</v>
      </c>
      <c r="AK4" s="97">
        <f t="shared" ref="AK4:AK67" si="9">AJ4/AK$2</f>
        <v>0</v>
      </c>
      <c r="AL4" s="32">
        <v>3</v>
      </c>
      <c r="AM4" s="299">
        <v>180</v>
      </c>
      <c r="AN4" s="299">
        <v>240</v>
      </c>
      <c r="AO4" s="96">
        <f t="shared" ref="AO4:AO67" si="10">AO$2/AM4</f>
        <v>0.33333333333333331</v>
      </c>
      <c r="AP4" s="122" t="s">
        <v>420</v>
      </c>
      <c r="AQ4" s="120" t="s">
        <v>421</v>
      </c>
      <c r="AR4" s="40" t="s">
        <v>389</v>
      </c>
      <c r="AS4" s="40" t="s">
        <v>1073</v>
      </c>
      <c r="AT4" s="97">
        <f t="shared" ref="AT4:AT67" si="11">AS4/AT$2</f>
        <v>2.3951511867345836</v>
      </c>
      <c r="AU4" s="32" t="s">
        <v>130</v>
      </c>
      <c r="AV4" s="299">
        <v>610</v>
      </c>
      <c r="AW4" s="299">
        <v>922</v>
      </c>
      <c r="AX4" s="96">
        <f t="shared" ref="AX4:AX67" si="12">AX$2/AV4</f>
        <v>9.8360655737704916E-2</v>
      </c>
      <c r="AY4" s="40">
        <v>0</v>
      </c>
      <c r="AZ4" s="113" t="s">
        <v>648</v>
      </c>
      <c r="BA4" s="40" t="s">
        <v>649</v>
      </c>
      <c r="BB4" s="332">
        <v>12.6</v>
      </c>
      <c r="BC4" s="97">
        <f t="shared" ref="BC4:BC67" si="13">BB4/BC$2</f>
        <v>8.5286602143950994</v>
      </c>
      <c r="BD4" s="32" t="s">
        <v>68</v>
      </c>
      <c r="BE4" s="32">
        <v>1.4</v>
      </c>
      <c r="BF4" s="299">
        <v>0</v>
      </c>
      <c r="BG4" s="299">
        <v>0</v>
      </c>
      <c r="BH4" s="96" t="e">
        <f t="shared" ref="BH4:BH67" si="14">BH$2/BF4</f>
        <v>#DIV/0!</v>
      </c>
      <c r="BI4" s="40" t="s">
        <v>122</v>
      </c>
      <c r="BJ4" s="40" t="s">
        <v>122</v>
      </c>
      <c r="BK4" s="40" t="s">
        <v>122</v>
      </c>
      <c r="BL4" s="30">
        <v>0</v>
      </c>
      <c r="BM4" s="30">
        <f t="shared" ref="BM4:BM67" si="15">BL4/BM$2</f>
        <v>0</v>
      </c>
      <c r="BN4" s="30"/>
      <c r="BO4" s="251">
        <f t="shared" ref="BO4:BO67" si="16">R4+AA4+AJ4+AS4+BB4+BL4</f>
        <v>17.3</v>
      </c>
      <c r="BP4" s="30"/>
      <c r="BQ4" s="30"/>
      <c r="BT4" s="32"/>
      <c r="BU4" s="32"/>
      <c r="BV4" s="32"/>
      <c r="BW4" s="32"/>
      <c r="BX4" s="32"/>
      <c r="BY4" s="32"/>
      <c r="BZ4" s="32"/>
      <c r="CA4" s="32"/>
      <c r="CB4" s="32"/>
      <c r="CC4" s="32"/>
      <c r="CD4" s="32"/>
      <c r="CE4" s="32"/>
      <c r="CF4" s="32"/>
      <c r="CG4" s="32"/>
      <c r="CH4" s="32"/>
      <c r="CI4" s="32"/>
      <c r="CJ4" s="32"/>
      <c r="CK4" s="32"/>
      <c r="CL4" s="32"/>
      <c r="CM4" s="32"/>
      <c r="CN4" s="32"/>
      <c r="CO4" s="32"/>
      <c r="CP4" s="32"/>
    </row>
    <row r="5" spans="1:94" x14ac:dyDescent="0.3">
      <c r="A5" s="1" t="s">
        <v>69</v>
      </c>
      <c r="B5" s="29">
        <v>1540</v>
      </c>
      <c r="C5" s="3" t="s">
        <v>13</v>
      </c>
      <c r="D5" s="179" t="s">
        <v>144</v>
      </c>
      <c r="E5" s="84">
        <v>9</v>
      </c>
      <c r="F5" s="32"/>
      <c r="G5" s="32"/>
      <c r="H5" s="32"/>
      <c r="I5" s="33"/>
      <c r="J5" s="33" t="s">
        <v>67</v>
      </c>
      <c r="K5" s="32" t="s">
        <v>66</v>
      </c>
      <c r="L5" s="299">
        <v>3</v>
      </c>
      <c r="M5" s="299">
        <v>3</v>
      </c>
      <c r="N5" s="97" t="s">
        <v>1068</v>
      </c>
      <c r="O5" s="52" t="s">
        <v>122</v>
      </c>
      <c r="P5" s="40" t="s">
        <v>122</v>
      </c>
      <c r="Q5"/>
      <c r="S5" s="196">
        <f t="shared" si="5"/>
        <v>0</v>
      </c>
      <c r="T5" s="32" t="s">
        <v>66</v>
      </c>
      <c r="U5" s="299">
        <v>150</v>
      </c>
      <c r="V5" s="299">
        <v>200</v>
      </c>
      <c r="W5" s="96">
        <f t="shared" si="6"/>
        <v>0.26666666666666666</v>
      </c>
      <c r="X5" s="118" t="s">
        <v>650</v>
      </c>
      <c r="Y5" s="118" t="s">
        <v>650</v>
      </c>
      <c r="Z5" s="40" t="s">
        <v>318</v>
      </c>
      <c r="AA5" s="40" t="s">
        <v>408</v>
      </c>
      <c r="AB5" s="97">
        <f t="shared" si="7"/>
        <v>0.97727337047846463</v>
      </c>
      <c r="AC5" s="94" t="s">
        <v>122</v>
      </c>
      <c r="AD5" s="299">
        <v>8500</v>
      </c>
      <c r="AE5" s="299">
        <v>11000</v>
      </c>
      <c r="AF5" s="96">
        <f t="shared" si="8"/>
        <v>3.5294117647058823E-2</v>
      </c>
      <c r="AG5" s="114" t="s">
        <v>795</v>
      </c>
      <c r="AH5" s="114" t="s">
        <v>796</v>
      </c>
      <c r="AI5" s="155"/>
      <c r="AJ5" s="327">
        <v>59.4</v>
      </c>
      <c r="AK5" s="97">
        <f t="shared" si="9"/>
        <v>7.7643825222907337</v>
      </c>
      <c r="AL5" s="32">
        <v>3</v>
      </c>
      <c r="AM5" s="299">
        <v>320</v>
      </c>
      <c r="AN5" s="299">
        <v>320</v>
      </c>
      <c r="AO5" s="96">
        <f t="shared" si="10"/>
        <v>0.1875</v>
      </c>
      <c r="AP5" s="114" t="s">
        <v>812</v>
      </c>
      <c r="AQ5" s="114" t="s">
        <v>1119</v>
      </c>
      <c r="AR5" s="40"/>
      <c r="AS5" s="40" t="s">
        <v>409</v>
      </c>
      <c r="AT5" s="97">
        <f t="shared" si="11"/>
        <v>1.3686578209911906</v>
      </c>
      <c r="AU5" s="32" t="s">
        <v>132</v>
      </c>
      <c r="AV5" s="299">
        <v>120</v>
      </c>
      <c r="AW5" s="299">
        <v>130</v>
      </c>
      <c r="AX5" s="96">
        <f t="shared" si="12"/>
        <v>0.5</v>
      </c>
      <c r="AY5" s="114" t="s">
        <v>844</v>
      </c>
      <c r="AZ5" s="114" t="s">
        <v>1126</v>
      </c>
      <c r="BA5" s="40"/>
      <c r="BB5" s="332">
        <v>0.8</v>
      </c>
      <c r="BC5" s="97">
        <f t="shared" si="13"/>
        <v>0.54150223583460955</v>
      </c>
      <c r="BD5" s="32" t="s">
        <v>122</v>
      </c>
      <c r="BE5" s="32">
        <v>4</v>
      </c>
      <c r="BF5" s="299">
        <v>4700</v>
      </c>
      <c r="BG5" s="299">
        <v>7300</v>
      </c>
      <c r="BH5" s="96">
        <f t="shared" si="14"/>
        <v>8.5106382978723402E-2</v>
      </c>
      <c r="BI5" s="114" t="s">
        <v>825</v>
      </c>
      <c r="BJ5" s="114" t="s">
        <v>1134</v>
      </c>
      <c r="BK5" s="40"/>
      <c r="BL5" s="30">
        <v>36</v>
      </c>
      <c r="BM5" s="30">
        <f t="shared" si="15"/>
        <v>3.5336930678777247</v>
      </c>
      <c r="BN5" s="30"/>
      <c r="BO5" s="251">
        <f t="shared" si="16"/>
        <v>99.199999999999989</v>
      </c>
      <c r="BP5" s="30"/>
      <c r="BQ5" s="30"/>
      <c r="BT5" s="32"/>
      <c r="BU5" s="32"/>
      <c r="BV5" s="32"/>
      <c r="BW5" s="32"/>
      <c r="BX5" s="32"/>
      <c r="BY5" s="32"/>
      <c r="BZ5" s="32"/>
      <c r="CA5" s="32"/>
      <c r="CB5" s="32"/>
      <c r="CC5" s="32"/>
      <c r="CD5" s="32"/>
      <c r="CE5" s="32"/>
      <c r="CF5" s="32"/>
      <c r="CG5" s="32"/>
      <c r="CH5" s="32"/>
      <c r="CI5" s="32"/>
      <c r="CJ5" s="32"/>
      <c r="CK5" s="32"/>
      <c r="CL5" s="32"/>
      <c r="CM5" s="32"/>
      <c r="CN5" s="32"/>
      <c r="CO5" s="32"/>
      <c r="CP5" s="32"/>
    </row>
    <row r="6" spans="1:94" x14ac:dyDescent="0.3">
      <c r="A6" s="30" t="s">
        <v>146</v>
      </c>
      <c r="B6" s="34">
        <v>1570</v>
      </c>
      <c r="C6" s="3" t="s">
        <v>14</v>
      </c>
      <c r="D6" s="179" t="s">
        <v>238</v>
      </c>
      <c r="E6" s="84">
        <v>7</v>
      </c>
      <c r="F6" s="32"/>
      <c r="G6" s="32"/>
      <c r="H6" s="32"/>
      <c r="I6" s="84"/>
      <c r="J6" s="84"/>
      <c r="K6" s="32" t="s">
        <v>122</v>
      </c>
      <c r="L6" s="299">
        <v>0</v>
      </c>
      <c r="M6" s="299">
        <v>0</v>
      </c>
      <c r="N6" s="97" t="s">
        <v>122</v>
      </c>
      <c r="O6" s="52" t="s">
        <v>122</v>
      </c>
      <c r="P6" s="40" t="s">
        <v>122</v>
      </c>
      <c r="Q6" s="97" t="s">
        <v>122</v>
      </c>
      <c r="R6" s="97">
        <v>0</v>
      </c>
      <c r="S6" s="196">
        <f t="shared" si="5"/>
        <v>0</v>
      </c>
      <c r="T6" s="32" t="s">
        <v>602</v>
      </c>
      <c r="U6" s="299">
        <v>0</v>
      </c>
      <c r="V6" s="299">
        <v>0</v>
      </c>
      <c r="W6" s="96" t="e">
        <f t="shared" si="6"/>
        <v>#DIV/0!</v>
      </c>
      <c r="X6" s="40" t="s">
        <v>122</v>
      </c>
      <c r="Y6" s="40" t="s">
        <v>122</v>
      </c>
      <c r="Z6" s="40" t="s">
        <v>122</v>
      </c>
      <c r="AA6" s="40" t="s">
        <v>237</v>
      </c>
      <c r="AB6" s="97">
        <f t="shared" si="7"/>
        <v>0</v>
      </c>
      <c r="AC6" s="32" t="s">
        <v>80</v>
      </c>
      <c r="AD6" s="299">
        <v>1000</v>
      </c>
      <c r="AE6" s="299">
        <v>2500</v>
      </c>
      <c r="AF6" s="96">
        <f t="shared" si="8"/>
        <v>0.3</v>
      </c>
      <c r="AG6" s="40" t="s">
        <v>547</v>
      </c>
      <c r="AH6" s="40" t="s">
        <v>67</v>
      </c>
      <c r="AI6" s="40"/>
      <c r="AJ6" s="326" t="s">
        <v>797</v>
      </c>
      <c r="AK6" s="97">
        <f t="shared" si="9"/>
        <v>8.6270916914341491</v>
      </c>
      <c r="AL6" s="32" t="s">
        <v>122</v>
      </c>
      <c r="AM6" s="299">
        <v>0</v>
      </c>
      <c r="AN6" s="299">
        <v>0</v>
      </c>
      <c r="AO6" s="96" t="e">
        <f t="shared" si="10"/>
        <v>#DIV/0!</v>
      </c>
      <c r="AP6" s="40" t="s">
        <v>122</v>
      </c>
      <c r="AQ6" s="40" t="s">
        <v>122</v>
      </c>
      <c r="AR6" s="40"/>
      <c r="AS6" s="40" t="s">
        <v>237</v>
      </c>
      <c r="AT6" s="97">
        <f t="shared" si="11"/>
        <v>0</v>
      </c>
      <c r="AU6" s="32" t="s">
        <v>122</v>
      </c>
      <c r="AV6" s="299">
        <v>0</v>
      </c>
      <c r="AW6" s="299">
        <v>0</v>
      </c>
      <c r="AX6" s="96" t="e">
        <f t="shared" si="12"/>
        <v>#DIV/0!</v>
      </c>
      <c r="AY6" s="40" t="s">
        <v>122</v>
      </c>
      <c r="AZ6" s="40" t="s">
        <v>122</v>
      </c>
      <c r="BA6" s="40"/>
      <c r="BB6" s="332" t="s">
        <v>237</v>
      </c>
      <c r="BC6" s="97">
        <f t="shared" si="13"/>
        <v>0</v>
      </c>
      <c r="BD6" s="32" t="s">
        <v>82</v>
      </c>
      <c r="BE6" s="32">
        <v>2</v>
      </c>
      <c r="BF6" s="299">
        <v>650</v>
      </c>
      <c r="BG6" s="299">
        <v>1000</v>
      </c>
      <c r="BH6" s="96">
        <f t="shared" si="14"/>
        <v>0.61538461538461542</v>
      </c>
      <c r="BI6" s="40">
        <v>0</v>
      </c>
      <c r="BJ6" s="40">
        <v>0</v>
      </c>
      <c r="BK6" s="40"/>
      <c r="BL6" s="97">
        <v>34</v>
      </c>
      <c r="BM6" s="30">
        <f t="shared" si="15"/>
        <v>3.3373767863289623</v>
      </c>
      <c r="BN6" s="30"/>
      <c r="BO6" s="251">
        <f t="shared" si="16"/>
        <v>100</v>
      </c>
      <c r="BP6" s="30"/>
      <c r="BQ6" s="30"/>
      <c r="BT6" s="32"/>
      <c r="BU6" s="32"/>
      <c r="BV6" s="32"/>
      <c r="BW6" s="32"/>
      <c r="BX6" s="32"/>
      <c r="BY6" s="32"/>
      <c r="BZ6" s="32"/>
      <c r="CA6" s="32"/>
      <c r="CB6" s="32"/>
      <c r="CC6" s="32"/>
      <c r="CD6" s="32"/>
      <c r="CE6" s="32"/>
      <c r="CF6" s="32"/>
      <c r="CG6" s="32"/>
      <c r="CH6" s="32"/>
      <c r="CI6" s="32"/>
      <c r="CJ6" s="32"/>
      <c r="CK6" s="32"/>
      <c r="CL6" s="32"/>
      <c r="CM6" s="32"/>
      <c r="CN6" s="32"/>
      <c r="CO6" s="32"/>
      <c r="CP6" s="32"/>
    </row>
    <row r="7" spans="1:94" x14ac:dyDescent="0.3">
      <c r="A7" s="30" t="s">
        <v>366</v>
      </c>
      <c r="B7" s="34">
        <v>2180</v>
      </c>
      <c r="C7" s="39" t="s">
        <v>360</v>
      </c>
      <c r="D7" s="179" t="s">
        <v>367</v>
      </c>
      <c r="E7" s="84">
        <v>4</v>
      </c>
      <c r="F7" s="32"/>
      <c r="G7" s="32"/>
      <c r="H7" s="32"/>
      <c r="I7" s="84"/>
      <c r="J7" s="84"/>
      <c r="K7" s="32" t="s">
        <v>82</v>
      </c>
      <c r="L7" s="299" t="s">
        <v>394</v>
      </c>
      <c r="M7" s="299" t="s">
        <v>394</v>
      </c>
      <c r="N7" s="97">
        <f>N$2/L7</f>
        <v>0.4</v>
      </c>
      <c r="O7" s="336" t="s">
        <v>393</v>
      </c>
      <c r="P7" s="337">
        <f>+ (10000 - 100000)</f>
        <v>-90000</v>
      </c>
      <c r="Q7" s="30" t="s">
        <v>318</v>
      </c>
      <c r="R7" s="30">
        <v>0.01</v>
      </c>
      <c r="S7" s="196">
        <f t="shared" si="5"/>
        <v>1.0388002970251078E-2</v>
      </c>
      <c r="T7" s="32" t="s">
        <v>602</v>
      </c>
      <c r="U7" s="299">
        <v>3000</v>
      </c>
      <c r="V7" s="299">
        <v>5000</v>
      </c>
      <c r="W7" s="96">
        <f t="shared" si="6"/>
        <v>1.3333333333333334E-2</v>
      </c>
      <c r="X7" s="114" t="s">
        <v>426</v>
      </c>
      <c r="Y7" s="114" t="s">
        <v>651</v>
      </c>
      <c r="Z7" s="40" t="s">
        <v>318</v>
      </c>
      <c r="AA7" s="40" t="s">
        <v>1069</v>
      </c>
      <c r="AB7" s="97">
        <f t="shared" si="7"/>
        <v>1.1727280445741575</v>
      </c>
      <c r="AC7" s="32" t="s">
        <v>122</v>
      </c>
      <c r="AD7" s="299">
        <v>190000</v>
      </c>
      <c r="AE7" s="299">
        <v>250000</v>
      </c>
      <c r="AF7" s="96">
        <f>AF$2/AD7</f>
        <v>1.5789473684210526E-3</v>
      </c>
      <c r="AG7" s="113" t="s">
        <v>503</v>
      </c>
      <c r="AH7" s="40">
        <v>0</v>
      </c>
      <c r="AI7" s="40" t="s">
        <v>511</v>
      </c>
      <c r="AJ7" s="326">
        <v>68.2</v>
      </c>
      <c r="AK7" s="97">
        <f t="shared" si="9"/>
        <v>8.9146614144819534</v>
      </c>
      <c r="AL7" s="32" t="s">
        <v>122</v>
      </c>
      <c r="AM7" s="299">
        <v>2000</v>
      </c>
      <c r="AN7" s="299">
        <v>3000</v>
      </c>
      <c r="AO7" s="96">
        <f t="shared" si="10"/>
        <v>0.03</v>
      </c>
      <c r="AP7" s="114" t="s">
        <v>555</v>
      </c>
      <c r="AQ7" s="114" t="s">
        <v>556</v>
      </c>
      <c r="AR7" s="40" t="s">
        <v>318</v>
      </c>
      <c r="AS7" s="40" t="s">
        <v>1074</v>
      </c>
      <c r="AT7" s="97">
        <f t="shared" si="11"/>
        <v>1.7792551672885479</v>
      </c>
      <c r="AU7" s="32" t="s">
        <v>122</v>
      </c>
      <c r="AV7" s="299">
        <v>2000</v>
      </c>
      <c r="AW7" s="299">
        <v>3000</v>
      </c>
      <c r="AX7" s="96">
        <f t="shared" si="12"/>
        <v>0.03</v>
      </c>
      <c r="AY7" s="114" t="s">
        <v>555</v>
      </c>
      <c r="AZ7" s="114" t="s">
        <v>556</v>
      </c>
      <c r="BA7" s="40" t="s">
        <v>318</v>
      </c>
      <c r="BB7" s="332">
        <v>0.8</v>
      </c>
      <c r="BC7" s="97">
        <f t="shared" si="13"/>
        <v>0.54150223583460955</v>
      </c>
      <c r="BD7" s="32" t="s">
        <v>122</v>
      </c>
      <c r="BE7" s="32"/>
      <c r="BF7" s="299">
        <v>65000</v>
      </c>
      <c r="BG7" s="299">
        <v>96000</v>
      </c>
      <c r="BH7" s="96">
        <f t="shared" si="14"/>
        <v>6.1538461538461538E-3</v>
      </c>
      <c r="BI7" s="113" t="s">
        <v>652</v>
      </c>
      <c r="BJ7" s="155">
        <v>0</v>
      </c>
      <c r="BK7" s="40" t="s">
        <v>653</v>
      </c>
      <c r="BL7" s="181">
        <v>24.8</v>
      </c>
      <c r="BM7" s="30">
        <f t="shared" si="15"/>
        <v>2.4343218912046551</v>
      </c>
      <c r="BN7" s="30"/>
      <c r="BO7" s="251">
        <f t="shared" si="16"/>
        <v>97.609999999999985</v>
      </c>
      <c r="BP7" s="30"/>
      <c r="BQ7" s="30"/>
      <c r="BT7" s="32"/>
      <c r="BU7" s="32"/>
      <c r="BV7" s="32"/>
      <c r="BW7" s="32"/>
      <c r="BX7" s="32"/>
      <c r="BY7" s="32"/>
      <c r="BZ7" s="32"/>
      <c r="CA7" s="32"/>
      <c r="CB7" s="32"/>
      <c r="CC7" s="32"/>
      <c r="CD7" s="32"/>
      <c r="CE7" s="32"/>
      <c r="CF7" s="32"/>
      <c r="CG7" s="32"/>
      <c r="CH7" s="32"/>
      <c r="CI7" s="32"/>
      <c r="CJ7" s="32"/>
      <c r="CK7" s="32"/>
      <c r="CL7" s="32"/>
      <c r="CM7" s="32"/>
      <c r="CN7" s="32"/>
      <c r="CO7" s="32"/>
      <c r="CP7" s="32"/>
    </row>
    <row r="8" spans="1:94" x14ac:dyDescent="0.3">
      <c r="A8" s="8" t="s">
        <v>147</v>
      </c>
      <c r="B8" s="34">
        <v>2200</v>
      </c>
      <c r="C8" s="3" t="s">
        <v>15</v>
      </c>
      <c r="D8" s="179" t="s">
        <v>148</v>
      </c>
      <c r="E8" s="84">
        <v>4</v>
      </c>
      <c r="F8" s="32"/>
      <c r="G8" s="32">
        <v>3</v>
      </c>
      <c r="H8" s="32"/>
      <c r="I8" s="84"/>
      <c r="J8" s="84" t="s">
        <v>67</v>
      </c>
      <c r="K8" s="32" t="s">
        <v>122</v>
      </c>
      <c r="L8" s="299">
        <v>0</v>
      </c>
      <c r="M8" s="299">
        <v>0</v>
      </c>
      <c r="N8" s="94" t="s">
        <v>122</v>
      </c>
      <c r="O8" s="52" t="s">
        <v>122</v>
      </c>
      <c r="P8" s="40" t="s">
        <v>122</v>
      </c>
      <c r="Q8" t="s">
        <v>122</v>
      </c>
      <c r="R8" s="30">
        <v>0</v>
      </c>
      <c r="S8" s="196">
        <f t="shared" si="5"/>
        <v>0</v>
      </c>
      <c r="T8" s="32" t="s">
        <v>66</v>
      </c>
      <c r="U8" s="307">
        <v>0</v>
      </c>
      <c r="V8" s="299">
        <v>0</v>
      </c>
      <c r="W8" s="96" t="e">
        <f t="shared" si="6"/>
        <v>#DIV/0!</v>
      </c>
      <c r="X8" s="40" t="s">
        <v>122</v>
      </c>
      <c r="Y8" s="40" t="s">
        <v>122</v>
      </c>
      <c r="Z8" s="40" t="s">
        <v>122</v>
      </c>
      <c r="AA8" s="40" t="s">
        <v>237</v>
      </c>
      <c r="AB8" s="97">
        <f t="shared" si="7"/>
        <v>0</v>
      </c>
      <c r="AC8" s="32" t="s">
        <v>122</v>
      </c>
      <c r="AD8" s="299">
        <v>2000</v>
      </c>
      <c r="AE8" s="299">
        <v>2500</v>
      </c>
      <c r="AF8" s="96">
        <f>AF$2/AD8</f>
        <v>0.15</v>
      </c>
      <c r="AG8" s="40">
        <v>0</v>
      </c>
      <c r="AH8" s="114" t="s">
        <v>798</v>
      </c>
      <c r="AI8" s="40"/>
      <c r="AJ8" s="326">
        <v>68.900000000000006</v>
      </c>
      <c r="AK8" s="97">
        <f t="shared" si="9"/>
        <v>9.0061608718153465</v>
      </c>
      <c r="AL8" s="32" t="s">
        <v>122</v>
      </c>
      <c r="AM8" s="299">
        <v>0</v>
      </c>
      <c r="AN8" s="299">
        <v>0</v>
      </c>
      <c r="AO8" s="96" t="e">
        <f t="shared" si="10"/>
        <v>#DIV/0!</v>
      </c>
      <c r="AP8" s="40" t="s">
        <v>122</v>
      </c>
      <c r="AQ8" s="40" t="s">
        <v>122</v>
      </c>
      <c r="AR8" s="40"/>
      <c r="AS8" s="40" t="s">
        <v>237</v>
      </c>
      <c r="AT8" s="97">
        <f t="shared" si="11"/>
        <v>0</v>
      </c>
      <c r="AU8" s="32" t="s">
        <v>122</v>
      </c>
      <c r="AV8" s="307">
        <v>0</v>
      </c>
      <c r="AW8" s="299">
        <v>0</v>
      </c>
      <c r="AX8" s="96" t="e">
        <f t="shared" si="12"/>
        <v>#DIV/0!</v>
      </c>
      <c r="AY8" s="40" t="s">
        <v>122</v>
      </c>
      <c r="AZ8" s="40" t="s">
        <v>122</v>
      </c>
      <c r="BA8" s="40"/>
      <c r="BB8" s="332" t="s">
        <v>237</v>
      </c>
      <c r="BC8" s="97">
        <f t="shared" si="13"/>
        <v>0</v>
      </c>
      <c r="BD8" s="32" t="s">
        <v>122</v>
      </c>
      <c r="BE8" s="32">
        <v>4</v>
      </c>
      <c r="BF8" s="304">
        <v>1100</v>
      </c>
      <c r="BG8" s="299">
        <v>2000</v>
      </c>
      <c r="BH8" s="96">
        <f t="shared" si="14"/>
        <v>0.36363636363636365</v>
      </c>
      <c r="BI8" s="40">
        <v>0</v>
      </c>
      <c r="BJ8" s="114" t="s">
        <v>826</v>
      </c>
      <c r="BK8" s="40"/>
      <c r="BL8" s="115">
        <v>31.1</v>
      </c>
      <c r="BM8" s="30">
        <f t="shared" si="15"/>
        <v>3.0527181780832571</v>
      </c>
      <c r="BN8" s="30"/>
      <c r="BO8" s="251">
        <f t="shared" si="16"/>
        <v>100</v>
      </c>
      <c r="BP8" s="30"/>
      <c r="BQ8" s="30"/>
      <c r="BT8" s="32"/>
      <c r="BU8" s="32"/>
      <c r="BV8" s="32"/>
      <c r="BW8" s="32"/>
      <c r="BX8" s="32"/>
      <c r="BY8" s="32"/>
      <c r="BZ8" s="32"/>
      <c r="CA8" s="32"/>
      <c r="CB8" s="32"/>
      <c r="CC8" s="32"/>
      <c r="CD8" s="32"/>
      <c r="CE8" s="32"/>
      <c r="CF8" s="32"/>
      <c r="CG8" s="32"/>
      <c r="CH8" s="32"/>
      <c r="CI8" s="32"/>
      <c r="CJ8" s="32"/>
      <c r="CK8" s="32"/>
      <c r="CL8" s="32"/>
      <c r="CM8" s="32"/>
      <c r="CN8" s="32"/>
      <c r="CO8" s="32"/>
      <c r="CP8" s="32"/>
    </row>
    <row r="9" spans="1:94" x14ac:dyDescent="0.3">
      <c r="A9" s="11" t="s">
        <v>77</v>
      </c>
      <c r="B9" s="29">
        <v>2310</v>
      </c>
      <c r="C9" s="3" t="s">
        <v>16</v>
      </c>
      <c r="D9" s="179" t="s">
        <v>336</v>
      </c>
      <c r="E9" s="84">
        <v>9</v>
      </c>
      <c r="F9" s="32"/>
      <c r="G9" s="32"/>
      <c r="H9" s="32"/>
      <c r="I9" s="33"/>
      <c r="J9" s="33" t="s">
        <v>67</v>
      </c>
      <c r="K9" s="32" t="s">
        <v>122</v>
      </c>
      <c r="L9" s="299">
        <v>650</v>
      </c>
      <c r="M9" s="299">
        <v>650</v>
      </c>
      <c r="N9" s="97">
        <f>N$2/L9</f>
        <v>6.1538461538461542E-2</v>
      </c>
      <c r="O9" s="52">
        <v>0</v>
      </c>
      <c r="P9" s="40">
        <v>0</v>
      </c>
      <c r="Q9" s="115" t="s">
        <v>287</v>
      </c>
      <c r="R9" s="210">
        <v>1.5</v>
      </c>
      <c r="S9" s="196">
        <f t="shared" si="5"/>
        <v>1.5582004455376617</v>
      </c>
      <c r="T9" s="84" t="s">
        <v>602</v>
      </c>
      <c r="U9" s="299">
        <v>900</v>
      </c>
      <c r="V9" s="299">
        <v>1300</v>
      </c>
      <c r="W9" s="96">
        <f t="shared" si="6"/>
        <v>4.4444444444444446E-2</v>
      </c>
      <c r="X9" s="113" t="s">
        <v>654</v>
      </c>
      <c r="Y9" s="40">
        <v>0</v>
      </c>
      <c r="Z9" s="40" t="s">
        <v>653</v>
      </c>
      <c r="AA9" s="40" t="s">
        <v>409</v>
      </c>
      <c r="AB9" s="97">
        <f t="shared" si="7"/>
        <v>1.9545467409569293</v>
      </c>
      <c r="AC9" s="32" t="s">
        <v>87</v>
      </c>
      <c r="AD9" s="299">
        <v>2200</v>
      </c>
      <c r="AE9" s="299">
        <v>2400</v>
      </c>
      <c r="AF9" s="96">
        <f>AF$2/AD9</f>
        <v>0.13636363636363635</v>
      </c>
      <c r="AG9" s="113" t="s">
        <v>505</v>
      </c>
      <c r="AH9" s="113" t="s">
        <v>504</v>
      </c>
      <c r="AI9" s="40" t="s">
        <v>389</v>
      </c>
      <c r="AJ9" s="326">
        <v>4.3</v>
      </c>
      <c r="AK9" s="97">
        <f t="shared" si="9"/>
        <v>0.56206809504798239</v>
      </c>
      <c r="AL9" s="32" t="s">
        <v>122</v>
      </c>
      <c r="AM9" s="299">
        <v>2000</v>
      </c>
      <c r="AN9" s="299">
        <v>3000</v>
      </c>
      <c r="AO9" s="96">
        <f t="shared" si="10"/>
        <v>0.03</v>
      </c>
      <c r="AP9" s="159" t="s">
        <v>547</v>
      </c>
      <c r="AQ9" s="114" t="s">
        <v>655</v>
      </c>
      <c r="AR9" s="40" t="s">
        <v>524</v>
      </c>
      <c r="AS9" s="40" t="s">
        <v>1075</v>
      </c>
      <c r="AT9" s="97">
        <f t="shared" si="11"/>
        <v>3.0794800972301788</v>
      </c>
      <c r="AU9" s="32" t="s">
        <v>132</v>
      </c>
      <c r="AV9" s="299">
        <v>1000</v>
      </c>
      <c r="AW9" s="299">
        <v>2000</v>
      </c>
      <c r="AX9" s="96">
        <f t="shared" si="12"/>
        <v>0.06</v>
      </c>
      <c r="AY9" s="40">
        <v>0</v>
      </c>
      <c r="AZ9" s="40">
        <v>0</v>
      </c>
      <c r="BA9" s="40" t="s">
        <v>287</v>
      </c>
      <c r="BB9" s="332">
        <v>2.6</v>
      </c>
      <c r="BC9" s="97">
        <f t="shared" si="13"/>
        <v>1.7598822664624809</v>
      </c>
      <c r="BD9" s="32" t="s">
        <v>82</v>
      </c>
      <c r="BE9" s="32" t="s">
        <v>285</v>
      </c>
      <c r="BF9" s="299">
        <v>5200</v>
      </c>
      <c r="BG9" s="299">
        <v>8100</v>
      </c>
      <c r="BH9" s="96">
        <f t="shared" si="14"/>
        <v>7.6923076923076927E-2</v>
      </c>
      <c r="BI9" s="40">
        <v>0</v>
      </c>
      <c r="BJ9" s="113" t="s">
        <v>656</v>
      </c>
      <c r="BK9" s="40" t="s">
        <v>404</v>
      </c>
      <c r="BL9" s="115">
        <v>12</v>
      </c>
      <c r="BM9" s="30">
        <f t="shared" si="15"/>
        <v>1.177897689292575</v>
      </c>
      <c r="BN9" s="30"/>
      <c r="BO9" s="251">
        <f t="shared" si="16"/>
        <v>26.9</v>
      </c>
      <c r="BP9" s="30"/>
      <c r="BQ9" s="30"/>
      <c r="BT9" s="32"/>
      <c r="BU9" s="32"/>
      <c r="BV9" s="32"/>
      <c r="BW9" s="32"/>
      <c r="BX9" s="32"/>
      <c r="BY9" s="32"/>
      <c r="BZ9" s="32"/>
      <c r="CA9" s="32"/>
      <c r="CB9" s="32"/>
      <c r="CC9" s="32"/>
      <c r="CD9" s="32"/>
      <c r="CE9" s="32"/>
      <c r="CF9" s="32"/>
      <c r="CG9" s="32"/>
      <c r="CH9" s="32"/>
      <c r="CI9" s="32"/>
      <c r="CJ9" s="32"/>
      <c r="CK9" s="32"/>
      <c r="CL9" s="32"/>
      <c r="CM9" s="32"/>
      <c r="CN9" s="32"/>
      <c r="CO9" s="32"/>
      <c r="CP9" s="32"/>
    </row>
    <row r="10" spans="1:94" x14ac:dyDescent="0.3">
      <c r="A10" s="30" t="s">
        <v>150</v>
      </c>
      <c r="B10" s="34">
        <v>2380</v>
      </c>
      <c r="C10" s="3" t="s">
        <v>18</v>
      </c>
      <c r="D10" s="179" t="s">
        <v>151</v>
      </c>
      <c r="E10" s="84">
        <v>6</v>
      </c>
      <c r="F10" s="32"/>
      <c r="G10" s="32">
        <v>3</v>
      </c>
      <c r="H10" s="32"/>
      <c r="I10" s="84"/>
      <c r="J10" s="33" t="s">
        <v>67</v>
      </c>
      <c r="K10" s="32" t="s">
        <v>122</v>
      </c>
      <c r="L10" s="299">
        <v>0</v>
      </c>
      <c r="M10" s="299">
        <v>0</v>
      </c>
      <c r="N10" s="94" t="s">
        <v>122</v>
      </c>
      <c r="O10" s="52" t="s">
        <v>122</v>
      </c>
      <c r="P10" s="40" t="s">
        <v>122</v>
      </c>
      <c r="Q10" s="30" t="s">
        <v>122</v>
      </c>
      <c r="R10" s="30">
        <v>0</v>
      </c>
      <c r="S10" s="196">
        <f t="shared" si="5"/>
        <v>0</v>
      </c>
      <c r="T10" s="32" t="s">
        <v>76</v>
      </c>
      <c r="U10" s="308">
        <v>10</v>
      </c>
      <c r="V10" s="299">
        <v>20</v>
      </c>
      <c r="W10" s="96">
        <f t="shared" si="6"/>
        <v>4</v>
      </c>
      <c r="X10" s="114" t="s">
        <v>513</v>
      </c>
      <c r="Y10" s="114" t="s">
        <v>657</v>
      </c>
      <c r="Z10" s="40" t="s">
        <v>318</v>
      </c>
      <c r="AA10" s="40" t="s">
        <v>1070</v>
      </c>
      <c r="AB10" s="97">
        <f t="shared" si="7"/>
        <v>9.772733704784646E-4</v>
      </c>
      <c r="AC10" s="32" t="s">
        <v>76</v>
      </c>
      <c r="AD10" s="299">
        <v>15</v>
      </c>
      <c r="AE10" s="299">
        <v>29</v>
      </c>
      <c r="AF10" s="97">
        <f>AF$2/AD10</f>
        <v>20</v>
      </c>
      <c r="AG10" s="114" t="s">
        <v>506</v>
      </c>
      <c r="AH10" s="114" t="s">
        <v>507</v>
      </c>
      <c r="AI10" s="40" t="s">
        <v>318</v>
      </c>
      <c r="AJ10" s="326"/>
      <c r="AK10" s="97">
        <f t="shared" si="9"/>
        <v>0</v>
      </c>
      <c r="AL10" s="32">
        <v>2</v>
      </c>
      <c r="AM10" s="300">
        <v>20</v>
      </c>
      <c r="AN10" s="299">
        <v>40</v>
      </c>
      <c r="AO10" s="96">
        <f t="shared" si="10"/>
        <v>3</v>
      </c>
      <c r="AP10" s="40" t="s">
        <v>122</v>
      </c>
      <c r="AQ10" s="40">
        <v>0</v>
      </c>
      <c r="AR10" s="40" t="s">
        <v>287</v>
      </c>
      <c r="AS10" s="40" t="s">
        <v>1070</v>
      </c>
      <c r="AT10" s="97">
        <f t="shared" si="11"/>
        <v>6.8432891049559537E-4</v>
      </c>
      <c r="AU10" s="32" t="s">
        <v>130</v>
      </c>
      <c r="AV10" s="299">
        <v>40</v>
      </c>
      <c r="AW10" s="299">
        <v>70</v>
      </c>
      <c r="AX10" s="96">
        <f t="shared" si="12"/>
        <v>1.5</v>
      </c>
      <c r="AY10" s="113" t="s">
        <v>658</v>
      </c>
      <c r="AZ10" s="113" t="s">
        <v>659</v>
      </c>
      <c r="BA10" s="40" t="s">
        <v>583</v>
      </c>
      <c r="BB10" s="332">
        <v>0.1</v>
      </c>
      <c r="BC10" s="97">
        <f t="shared" si="13"/>
        <v>6.7687779479326193E-2</v>
      </c>
      <c r="BD10" s="32" t="s">
        <v>87</v>
      </c>
      <c r="BE10" s="32">
        <v>1.4</v>
      </c>
      <c r="BF10" s="299">
        <v>10</v>
      </c>
      <c r="BG10" s="299">
        <v>20</v>
      </c>
      <c r="BH10" s="96">
        <f t="shared" si="14"/>
        <v>40</v>
      </c>
      <c r="BI10" s="114" t="s">
        <v>513</v>
      </c>
      <c r="BJ10" s="114" t="s">
        <v>657</v>
      </c>
      <c r="BK10" s="40" t="s">
        <v>318</v>
      </c>
      <c r="BL10" s="30">
        <v>1E-3</v>
      </c>
      <c r="BM10" s="196">
        <f t="shared" si="15"/>
        <v>9.8158140774381252E-5</v>
      </c>
      <c r="BN10" s="30"/>
      <c r="BO10" s="251">
        <f t="shared" si="16"/>
        <v>0.10300000000000001</v>
      </c>
      <c r="BP10" s="30"/>
      <c r="BQ10" s="30"/>
      <c r="BT10" s="32"/>
      <c r="BU10" s="32"/>
      <c r="BV10" s="32"/>
      <c r="BW10" s="32"/>
      <c r="BX10" s="32"/>
      <c r="BY10" s="32"/>
      <c r="BZ10" s="32"/>
      <c r="CA10" s="32"/>
      <c r="CB10" s="32"/>
      <c r="CC10" s="32"/>
      <c r="CD10" s="32"/>
      <c r="CE10" s="32"/>
      <c r="CF10" s="32"/>
      <c r="CG10" s="32"/>
      <c r="CH10" s="32"/>
      <c r="CI10" s="32"/>
      <c r="CJ10" s="32"/>
      <c r="CK10" s="32"/>
      <c r="CL10" s="32"/>
      <c r="CM10" s="32"/>
      <c r="CN10" s="32"/>
      <c r="CO10" s="32"/>
      <c r="CP10" s="32"/>
    </row>
    <row r="11" spans="1:94" s="30" customFormat="1" x14ac:dyDescent="0.3">
      <c r="A11" s="30" t="s">
        <v>81</v>
      </c>
      <c r="B11" s="29">
        <v>2390</v>
      </c>
      <c r="C11" s="3" t="s">
        <v>17</v>
      </c>
      <c r="D11" s="179" t="s">
        <v>149</v>
      </c>
      <c r="E11" s="84">
        <v>6</v>
      </c>
      <c r="F11" s="32" t="s">
        <v>82</v>
      </c>
      <c r="G11" s="32">
        <v>1</v>
      </c>
      <c r="H11" s="32" t="s">
        <v>82</v>
      </c>
      <c r="I11" s="33" t="s">
        <v>82</v>
      </c>
      <c r="J11" s="33" t="s">
        <v>67</v>
      </c>
      <c r="K11" s="32" t="s">
        <v>80</v>
      </c>
      <c r="L11" s="299">
        <v>100</v>
      </c>
      <c r="M11" s="299">
        <v>100</v>
      </c>
      <c r="N11" s="97">
        <f>N$2/L11</f>
        <v>0.4</v>
      </c>
      <c r="O11" s="337" t="s">
        <v>390</v>
      </c>
      <c r="P11" s="114" t="s">
        <v>390</v>
      </c>
      <c r="Q11" s="30" t="s">
        <v>318</v>
      </c>
      <c r="R11" s="30">
        <v>0.4</v>
      </c>
      <c r="S11" s="196">
        <f t="shared" si="5"/>
        <v>0.41552011881004314</v>
      </c>
      <c r="T11" s="32" t="s">
        <v>66</v>
      </c>
      <c r="U11" s="299">
        <v>0</v>
      </c>
      <c r="V11" s="299">
        <v>0</v>
      </c>
      <c r="W11" s="96" t="e">
        <f t="shared" si="6"/>
        <v>#DIV/0!</v>
      </c>
      <c r="X11" s="40" t="s">
        <v>122</v>
      </c>
      <c r="Y11" s="40" t="s">
        <v>122</v>
      </c>
      <c r="Z11" s="212" t="s">
        <v>122</v>
      </c>
      <c r="AA11" s="40" t="s">
        <v>237</v>
      </c>
      <c r="AB11" s="97">
        <f t="shared" si="7"/>
        <v>0</v>
      </c>
      <c r="AC11" s="32" t="s">
        <v>122</v>
      </c>
      <c r="AD11" s="299">
        <v>0</v>
      </c>
      <c r="AE11" s="299"/>
      <c r="AF11" s="97" t="e">
        <f t="shared" ref="AF11:AF13" si="17">AF$2/AD11</f>
        <v>#DIV/0!</v>
      </c>
      <c r="AG11" s="40"/>
      <c r="AH11" s="40"/>
      <c r="AI11" s="40"/>
      <c r="AJ11" s="326" t="s">
        <v>237</v>
      </c>
      <c r="AK11" s="97">
        <f t="shared" si="9"/>
        <v>0</v>
      </c>
      <c r="AL11" s="32">
        <v>1</v>
      </c>
      <c r="AM11" s="299">
        <v>3</v>
      </c>
      <c r="AN11" s="299">
        <v>5</v>
      </c>
      <c r="AO11" s="96">
        <f t="shared" si="10"/>
        <v>20</v>
      </c>
      <c r="AP11" s="159" t="s">
        <v>547</v>
      </c>
      <c r="AQ11" s="114" t="s">
        <v>660</v>
      </c>
      <c r="AR11" s="40" t="s">
        <v>318</v>
      </c>
      <c r="AS11" s="40" t="s">
        <v>1070</v>
      </c>
      <c r="AT11" s="97">
        <f t="shared" si="11"/>
        <v>6.8432891049559537E-4</v>
      </c>
      <c r="AU11" s="32" t="s">
        <v>129</v>
      </c>
      <c r="AV11" s="299">
        <v>20</v>
      </c>
      <c r="AW11" s="299">
        <v>35</v>
      </c>
      <c r="AX11" s="96">
        <f t="shared" si="12"/>
        <v>3</v>
      </c>
      <c r="AY11" s="114" t="s">
        <v>1127</v>
      </c>
      <c r="AZ11" s="114" t="s">
        <v>1127</v>
      </c>
      <c r="BA11" s="40" t="s">
        <v>661</v>
      </c>
      <c r="BB11" s="332">
        <v>0.1</v>
      </c>
      <c r="BC11" s="97">
        <f t="shared" si="13"/>
        <v>6.7687779479326193E-2</v>
      </c>
      <c r="BD11" s="32" t="s">
        <v>122</v>
      </c>
      <c r="BE11" s="32">
        <v>1.4</v>
      </c>
      <c r="BF11" s="299">
        <v>1900</v>
      </c>
      <c r="BG11" s="299">
        <v>2200</v>
      </c>
      <c r="BH11" s="96">
        <f t="shared" si="14"/>
        <v>0.21052631578947367</v>
      </c>
      <c r="BI11" s="114" t="s">
        <v>556</v>
      </c>
      <c r="BJ11" s="114" t="s">
        <v>1135</v>
      </c>
      <c r="BK11" s="40" t="s">
        <v>318</v>
      </c>
      <c r="BL11" s="180">
        <v>7.4</v>
      </c>
      <c r="BM11" s="30">
        <f t="shared" si="15"/>
        <v>0.72637024173042131</v>
      </c>
      <c r="BO11" s="251">
        <f t="shared" si="16"/>
        <v>7.9010000000000007</v>
      </c>
      <c r="BT11" s="32"/>
      <c r="BU11" s="32"/>
      <c r="BV11" s="32"/>
      <c r="BW11" s="32"/>
      <c r="BX11" s="32"/>
      <c r="BY11" s="32"/>
      <c r="BZ11" s="32"/>
      <c r="CA11" s="32"/>
      <c r="CB11" s="32"/>
      <c r="CC11" s="32"/>
      <c r="CD11" s="32"/>
      <c r="CE11" s="32"/>
      <c r="CF11" s="32"/>
      <c r="CG11" s="32"/>
      <c r="CH11" s="32"/>
      <c r="CI11" s="32"/>
      <c r="CJ11" s="32"/>
      <c r="CK11" s="32"/>
      <c r="CL11" s="32"/>
      <c r="CM11" s="32"/>
      <c r="CN11" s="32"/>
      <c r="CO11" s="32"/>
      <c r="CP11" s="32"/>
    </row>
    <row r="12" spans="1:94" s="30" customFormat="1" x14ac:dyDescent="0.3">
      <c r="A12" s="30" t="s">
        <v>79</v>
      </c>
      <c r="B12" s="29">
        <v>2430</v>
      </c>
      <c r="C12" s="3" t="s">
        <v>123</v>
      </c>
      <c r="D12" s="179" t="s">
        <v>337</v>
      </c>
      <c r="E12" s="84">
        <v>16</v>
      </c>
      <c r="F12" s="69"/>
      <c r="G12" s="69"/>
      <c r="H12" s="69"/>
      <c r="I12" s="33"/>
      <c r="J12" s="33" t="s">
        <v>67</v>
      </c>
      <c r="K12" s="69" t="s">
        <v>80</v>
      </c>
      <c r="L12" s="299">
        <v>38</v>
      </c>
      <c r="M12" s="299">
        <v>61</v>
      </c>
      <c r="N12" s="97">
        <f>N$2/L12</f>
        <v>1.0526315789473684</v>
      </c>
      <c r="O12" s="337" t="s">
        <v>390</v>
      </c>
      <c r="P12" s="118" t="s">
        <v>391</v>
      </c>
      <c r="Q12" s="30" t="s">
        <v>318</v>
      </c>
      <c r="R12" s="30">
        <v>1</v>
      </c>
      <c r="S12" s="196">
        <f t="shared" si="5"/>
        <v>1.0388002970251078</v>
      </c>
      <c r="T12" s="69" t="s">
        <v>82</v>
      </c>
      <c r="U12" s="299">
        <v>220</v>
      </c>
      <c r="V12" s="299">
        <v>250</v>
      </c>
      <c r="W12" s="96">
        <f t="shared" si="6"/>
        <v>0.18181818181818182</v>
      </c>
      <c r="X12" s="114" t="s">
        <v>651</v>
      </c>
      <c r="Y12" s="114" t="s">
        <v>651</v>
      </c>
      <c r="Z12" s="40" t="s">
        <v>318</v>
      </c>
      <c r="AA12" s="40" t="s">
        <v>1071</v>
      </c>
      <c r="AB12" s="97">
        <f t="shared" si="7"/>
        <v>5.9613675599186342</v>
      </c>
      <c r="AC12" s="69" t="s">
        <v>80</v>
      </c>
      <c r="AD12" s="299">
        <v>450</v>
      </c>
      <c r="AE12" s="299">
        <v>450</v>
      </c>
      <c r="AF12" s="97">
        <f t="shared" si="17"/>
        <v>0.66666666666666663</v>
      </c>
      <c r="AG12" s="114" t="s">
        <v>508</v>
      </c>
      <c r="AH12" s="114" t="s">
        <v>1114</v>
      </c>
      <c r="AI12" s="40" t="s">
        <v>318</v>
      </c>
      <c r="AJ12" s="326">
        <v>11.7</v>
      </c>
      <c r="AK12" s="97">
        <f t="shared" si="9"/>
        <v>1.5293480725724171</v>
      </c>
      <c r="AL12" s="69">
        <v>1</v>
      </c>
      <c r="AM12" s="299">
        <v>90</v>
      </c>
      <c r="AN12" s="299">
        <v>100</v>
      </c>
      <c r="AO12" s="96">
        <f t="shared" si="10"/>
        <v>0.66666666666666663</v>
      </c>
      <c r="AP12" s="213" t="s">
        <v>662</v>
      </c>
      <c r="AQ12" s="114" t="s">
        <v>1120</v>
      </c>
      <c r="AR12" s="40" t="s">
        <v>318</v>
      </c>
      <c r="AS12" s="40" t="s">
        <v>1076</v>
      </c>
      <c r="AT12" s="97">
        <f t="shared" si="11"/>
        <v>1.7108222762389882</v>
      </c>
      <c r="AU12" s="69" t="s">
        <v>132</v>
      </c>
      <c r="AV12" s="299">
        <v>120</v>
      </c>
      <c r="AW12" s="299">
        <v>150</v>
      </c>
      <c r="AX12" s="96">
        <f t="shared" si="12"/>
        <v>0.5</v>
      </c>
      <c r="AY12" s="114" t="s">
        <v>663</v>
      </c>
      <c r="AZ12" s="114" t="s">
        <v>1128</v>
      </c>
      <c r="BA12" s="40" t="s">
        <v>661</v>
      </c>
      <c r="BB12" s="332">
        <v>3.4</v>
      </c>
      <c r="BC12" s="97">
        <f t="shared" si="13"/>
        <v>2.3013845022970902</v>
      </c>
      <c r="BD12" s="69" t="s">
        <v>82</v>
      </c>
      <c r="BE12" s="69">
        <v>2.4</v>
      </c>
      <c r="BF12" s="299">
        <v>550</v>
      </c>
      <c r="BG12" s="299">
        <v>700</v>
      </c>
      <c r="BH12" s="96">
        <f t="shared" si="14"/>
        <v>0.72727272727272729</v>
      </c>
      <c r="BI12" s="114" t="s">
        <v>664</v>
      </c>
      <c r="BJ12" s="114" t="s">
        <v>665</v>
      </c>
      <c r="BK12" s="40" t="s">
        <v>318</v>
      </c>
      <c r="BL12" s="30">
        <v>16.100000000000001</v>
      </c>
      <c r="BM12" s="30">
        <f t="shared" si="15"/>
        <v>1.5803460664675382</v>
      </c>
      <c r="BO12" s="251">
        <f t="shared" si="16"/>
        <v>40.799999999999997</v>
      </c>
      <c r="BT12" s="69"/>
      <c r="BU12" s="69"/>
      <c r="BV12" s="69"/>
      <c r="BW12" s="69"/>
      <c r="BX12" s="69"/>
      <c r="BY12" s="69"/>
      <c r="BZ12" s="69"/>
      <c r="CA12" s="69"/>
      <c r="CB12" s="69"/>
      <c r="CC12" s="69"/>
      <c r="CD12" s="69"/>
      <c r="CE12" s="69"/>
      <c r="CF12" s="69"/>
      <c r="CG12" s="69"/>
      <c r="CH12" s="69"/>
      <c r="CI12" s="69"/>
      <c r="CJ12" s="69"/>
      <c r="CK12" s="69"/>
      <c r="CL12" s="69"/>
      <c r="CM12" s="69"/>
      <c r="CN12" s="69"/>
      <c r="CO12" s="69"/>
      <c r="CP12" s="69"/>
    </row>
    <row r="13" spans="1:94" s="30" customFormat="1" x14ac:dyDescent="0.3">
      <c r="A13" s="30" t="s">
        <v>334</v>
      </c>
      <c r="B13" s="29">
        <v>2560</v>
      </c>
      <c r="C13" s="3" t="s">
        <v>331</v>
      </c>
      <c r="D13" s="179" t="s">
        <v>338</v>
      </c>
      <c r="E13" s="84">
        <v>13</v>
      </c>
      <c r="F13" s="32"/>
      <c r="G13" s="32"/>
      <c r="H13" s="32"/>
      <c r="I13" s="33"/>
      <c r="J13" s="33" t="s">
        <v>67</v>
      </c>
      <c r="K13" s="32" t="s">
        <v>68</v>
      </c>
      <c r="L13" s="299">
        <v>0</v>
      </c>
      <c r="M13" s="299">
        <v>0</v>
      </c>
      <c r="N13" s="94" t="s">
        <v>122</v>
      </c>
      <c r="O13" s="52" t="s">
        <v>122</v>
      </c>
      <c r="P13" s="348" t="s">
        <v>122</v>
      </c>
      <c r="Q13" s="30" t="s">
        <v>122</v>
      </c>
      <c r="R13" s="30">
        <v>0</v>
      </c>
      <c r="S13" s="196">
        <f t="shared" si="5"/>
        <v>0</v>
      </c>
      <c r="T13" s="32" t="s">
        <v>76</v>
      </c>
      <c r="U13" s="299">
        <v>0</v>
      </c>
      <c r="V13" s="299">
        <v>1</v>
      </c>
      <c r="W13" s="96" t="e">
        <f t="shared" si="6"/>
        <v>#DIV/0!</v>
      </c>
      <c r="X13" s="40" t="s">
        <v>122</v>
      </c>
      <c r="Y13" s="40" t="s">
        <v>122</v>
      </c>
      <c r="Z13" s="40" t="s">
        <v>122</v>
      </c>
      <c r="AA13" s="40" t="s">
        <v>237</v>
      </c>
      <c r="AB13" s="97">
        <f t="shared" si="7"/>
        <v>0</v>
      </c>
      <c r="AC13" s="32" t="s">
        <v>122</v>
      </c>
      <c r="AD13" s="299">
        <v>0</v>
      </c>
      <c r="AE13" s="299"/>
      <c r="AF13" s="97" t="e">
        <f t="shared" si="17"/>
        <v>#DIV/0!</v>
      </c>
      <c r="AG13" s="55"/>
      <c r="AH13" s="55"/>
      <c r="AI13" s="40"/>
      <c r="AJ13" s="326"/>
      <c r="AK13" s="97">
        <f t="shared" si="9"/>
        <v>0</v>
      </c>
      <c r="AL13" s="32">
        <v>1</v>
      </c>
      <c r="AM13" s="299">
        <v>0</v>
      </c>
      <c r="AN13" s="299">
        <v>5</v>
      </c>
      <c r="AO13" s="96" t="e">
        <f t="shared" si="10"/>
        <v>#DIV/0!</v>
      </c>
      <c r="AP13" s="214" t="s">
        <v>547</v>
      </c>
      <c r="AQ13" s="113" t="s">
        <v>666</v>
      </c>
      <c r="AR13" s="40" t="s">
        <v>389</v>
      </c>
      <c r="AS13" s="40" t="s">
        <v>237</v>
      </c>
      <c r="AT13" s="97">
        <f t="shared" si="11"/>
        <v>0</v>
      </c>
      <c r="AU13" s="32" t="s">
        <v>333</v>
      </c>
      <c r="AV13" s="299">
        <v>1</v>
      </c>
      <c r="AW13" s="299">
        <v>5</v>
      </c>
      <c r="AX13" s="96">
        <f t="shared" si="12"/>
        <v>60</v>
      </c>
      <c r="AY13" s="155">
        <v>0</v>
      </c>
      <c r="AZ13" s="155">
        <v>0</v>
      </c>
      <c r="BA13" s="40" t="s">
        <v>287</v>
      </c>
      <c r="BB13" s="332" t="s">
        <v>237</v>
      </c>
      <c r="BC13" s="97">
        <f t="shared" si="13"/>
        <v>0</v>
      </c>
      <c r="BD13" s="32" t="s">
        <v>122</v>
      </c>
      <c r="BE13" s="84"/>
      <c r="BF13" s="299">
        <v>0</v>
      </c>
      <c r="BG13" s="299"/>
      <c r="BH13" s="96" t="e">
        <f t="shared" si="14"/>
        <v>#DIV/0!</v>
      </c>
      <c r="BI13" s="40"/>
      <c r="BJ13" s="40"/>
      <c r="BK13" s="40"/>
      <c r="BL13" s="115">
        <v>0</v>
      </c>
      <c r="BM13" s="30">
        <f t="shared" si="15"/>
        <v>0</v>
      </c>
      <c r="BO13" s="251">
        <f t="shared" si="16"/>
        <v>0</v>
      </c>
      <c r="BT13" s="32"/>
      <c r="BU13" s="32"/>
      <c r="BV13" s="32"/>
      <c r="BW13" s="32"/>
      <c r="BX13" s="32"/>
      <c r="BY13" s="32"/>
      <c r="BZ13" s="32"/>
      <c r="CA13" s="32"/>
      <c r="CB13" s="32"/>
      <c r="CC13" s="32"/>
      <c r="CD13" s="32"/>
      <c r="CE13" s="32"/>
      <c r="CF13" s="32"/>
      <c r="CG13" s="32"/>
      <c r="CH13" s="32"/>
      <c r="CI13" s="32"/>
      <c r="CJ13" s="32"/>
      <c r="CK13" s="32"/>
      <c r="CL13" s="32"/>
      <c r="CM13" s="32"/>
      <c r="CN13" s="32"/>
      <c r="CO13" s="32"/>
      <c r="CP13" s="32"/>
    </row>
    <row r="14" spans="1:94" x14ac:dyDescent="0.3">
      <c r="A14" s="10" t="s">
        <v>156</v>
      </c>
      <c r="B14" s="34">
        <v>2670</v>
      </c>
      <c r="C14" s="3" t="s">
        <v>107</v>
      </c>
      <c r="D14" s="179" t="s">
        <v>157</v>
      </c>
      <c r="E14" s="84">
        <v>6</v>
      </c>
      <c r="F14" s="32"/>
      <c r="G14" s="32"/>
      <c r="H14" s="32"/>
      <c r="I14" s="84"/>
      <c r="J14" s="84"/>
      <c r="K14" s="32" t="s">
        <v>602</v>
      </c>
      <c r="L14" s="299">
        <v>270</v>
      </c>
      <c r="M14" s="299">
        <v>270</v>
      </c>
      <c r="N14" s="97">
        <f>N$2/L14</f>
        <v>0.14814814814814814</v>
      </c>
      <c r="O14" s="338" t="s">
        <v>387</v>
      </c>
      <c r="P14" s="121" t="s">
        <v>388</v>
      </c>
      <c r="Q14" s="30" t="s">
        <v>389</v>
      </c>
      <c r="R14" s="30">
        <v>0.4</v>
      </c>
      <c r="S14" s="196">
        <f t="shared" si="5"/>
        <v>0.41552011881004314</v>
      </c>
      <c r="T14" s="32" t="s">
        <v>82</v>
      </c>
      <c r="U14" s="299">
        <v>400</v>
      </c>
      <c r="V14" s="299">
        <v>600</v>
      </c>
      <c r="W14" s="96">
        <f t="shared" si="6"/>
        <v>0.1</v>
      </c>
      <c r="X14" s="113" t="s">
        <v>654</v>
      </c>
      <c r="Y14" s="113" t="s">
        <v>425</v>
      </c>
      <c r="Z14" s="212" t="s">
        <v>583</v>
      </c>
      <c r="AA14" s="194">
        <v>0.8</v>
      </c>
      <c r="AB14" s="97">
        <f t="shared" si="7"/>
        <v>0.78181869638277179</v>
      </c>
      <c r="AC14" s="32" t="s">
        <v>82</v>
      </c>
      <c r="AD14" s="299">
        <v>4200</v>
      </c>
      <c r="AE14" s="299">
        <v>4300</v>
      </c>
      <c r="AF14" s="97">
        <f>AF$2/AD14</f>
        <v>7.1428571428571425E-2</v>
      </c>
      <c r="AG14" s="113" t="s">
        <v>509</v>
      </c>
      <c r="AH14" s="113" t="s">
        <v>510</v>
      </c>
      <c r="AI14" s="40" t="s">
        <v>389</v>
      </c>
      <c r="AJ14" s="326">
        <v>6.8</v>
      </c>
      <c r="AK14" s="97">
        <f t="shared" si="9"/>
        <v>0.88885187123866982</v>
      </c>
      <c r="AL14" s="32" t="s">
        <v>122</v>
      </c>
      <c r="AM14" s="299">
        <v>450</v>
      </c>
      <c r="AN14" s="299">
        <v>1016</v>
      </c>
      <c r="AO14" s="96">
        <f t="shared" si="10"/>
        <v>0.13333333333333333</v>
      </c>
      <c r="AP14" s="159" t="s">
        <v>540</v>
      </c>
      <c r="AQ14" s="113" t="s">
        <v>668</v>
      </c>
      <c r="AR14" s="40" t="s">
        <v>389</v>
      </c>
      <c r="AS14" s="40" t="s">
        <v>1077</v>
      </c>
      <c r="AT14" s="97">
        <f t="shared" si="11"/>
        <v>0.75276180154515493</v>
      </c>
      <c r="AU14" s="32" t="s">
        <v>132</v>
      </c>
      <c r="AV14" s="299">
        <v>500</v>
      </c>
      <c r="AW14" s="299">
        <v>800</v>
      </c>
      <c r="AX14" s="96">
        <f t="shared" si="12"/>
        <v>0.12</v>
      </c>
      <c r="AY14" s="156">
        <v>0</v>
      </c>
      <c r="AZ14" s="156">
        <v>0</v>
      </c>
      <c r="BA14" s="40" t="s">
        <v>287</v>
      </c>
      <c r="BB14" s="332" t="s">
        <v>408</v>
      </c>
      <c r="BC14" s="97">
        <f t="shared" si="13"/>
        <v>0.67687779479326193</v>
      </c>
      <c r="BD14" s="32" t="s">
        <v>82</v>
      </c>
      <c r="BE14" s="32">
        <v>2</v>
      </c>
      <c r="BF14" s="299">
        <v>4500</v>
      </c>
      <c r="BG14" s="299">
        <v>11000</v>
      </c>
      <c r="BH14" s="96">
        <f t="shared" si="14"/>
        <v>8.8888888888888892E-2</v>
      </c>
      <c r="BI14" s="113" t="s">
        <v>667</v>
      </c>
      <c r="BJ14" s="156">
        <v>0</v>
      </c>
      <c r="BK14" s="40" t="s">
        <v>653</v>
      </c>
      <c r="BL14" s="98">
        <v>11.4</v>
      </c>
      <c r="BM14" s="30">
        <f t="shared" si="15"/>
        <v>1.1190028048279463</v>
      </c>
      <c r="BN14" s="30"/>
      <c r="BO14" s="251">
        <f t="shared" si="16"/>
        <v>21.5</v>
      </c>
      <c r="BP14" s="30"/>
      <c r="BQ14" s="30"/>
      <c r="BT14" s="32"/>
      <c r="BU14" s="32"/>
      <c r="BV14" s="32"/>
      <c r="BW14" s="32"/>
      <c r="BX14" s="32"/>
      <c r="BY14" s="32"/>
      <c r="BZ14" s="32"/>
      <c r="CA14" s="32"/>
      <c r="CB14" s="32"/>
      <c r="CC14" s="32"/>
      <c r="CD14" s="32"/>
      <c r="CE14" s="32"/>
      <c r="CF14" s="32"/>
      <c r="CG14" s="32"/>
      <c r="CH14" s="32"/>
      <c r="CI14" s="32"/>
      <c r="CJ14" s="32"/>
      <c r="CK14" s="32"/>
      <c r="CL14" s="32"/>
      <c r="CM14" s="32"/>
      <c r="CN14" s="32"/>
      <c r="CO14" s="32"/>
      <c r="CP14" s="32"/>
    </row>
    <row r="15" spans="1:94" x14ac:dyDescent="0.3">
      <c r="A15" s="30" t="s">
        <v>369</v>
      </c>
      <c r="B15" s="34">
        <v>2870</v>
      </c>
      <c r="C15" s="39" t="s">
        <v>356</v>
      </c>
      <c r="D15" s="179" t="s">
        <v>368</v>
      </c>
      <c r="E15" s="84">
        <v>8</v>
      </c>
      <c r="F15" s="32"/>
      <c r="G15" s="32"/>
      <c r="H15" s="32"/>
      <c r="I15" s="94"/>
      <c r="J15" s="94"/>
      <c r="K15" s="32" t="s">
        <v>602</v>
      </c>
      <c r="L15" s="316">
        <v>5000</v>
      </c>
      <c r="M15" s="299">
        <v>5000</v>
      </c>
      <c r="N15" s="96">
        <f>N$2/L15</f>
        <v>8.0000000000000002E-3</v>
      </c>
      <c r="O15" s="52">
        <v>0</v>
      </c>
      <c r="P15" s="118" t="s">
        <v>393</v>
      </c>
      <c r="Q15" t="s">
        <v>318</v>
      </c>
      <c r="R15" s="30">
        <v>0.8</v>
      </c>
      <c r="S15" s="196">
        <f t="shared" si="5"/>
        <v>0.83104023762008628</v>
      </c>
      <c r="T15" s="32" t="s">
        <v>602</v>
      </c>
      <c r="U15" s="299">
        <v>6000</v>
      </c>
      <c r="V15" s="299">
        <v>7000</v>
      </c>
      <c r="W15" s="96">
        <f t="shared" si="6"/>
        <v>6.6666666666666671E-3</v>
      </c>
      <c r="X15" s="156">
        <v>0</v>
      </c>
      <c r="Y15" s="156">
        <v>0</v>
      </c>
      <c r="Z15" s="40" t="s">
        <v>287</v>
      </c>
      <c r="AA15" s="40" t="s">
        <v>408</v>
      </c>
      <c r="AB15" s="97">
        <f t="shared" si="7"/>
        <v>0.97727337047846463</v>
      </c>
      <c r="AC15" s="32" t="s">
        <v>80</v>
      </c>
      <c r="AD15" s="299">
        <v>4000</v>
      </c>
      <c r="AE15" s="299">
        <v>4200</v>
      </c>
      <c r="AF15" s="96">
        <f>AF$2/AD15</f>
        <v>7.4999999999999997E-2</v>
      </c>
      <c r="AG15" s="120" t="s">
        <v>422</v>
      </c>
      <c r="AH15" s="120" t="s">
        <v>423</v>
      </c>
      <c r="AI15" s="40" t="s">
        <v>389</v>
      </c>
      <c r="AJ15" s="326">
        <v>0.7</v>
      </c>
      <c r="AK15" s="97">
        <f t="shared" si="9"/>
        <v>9.1499457333392487E-2</v>
      </c>
      <c r="AL15" s="32" t="s">
        <v>122</v>
      </c>
      <c r="AM15" s="299">
        <v>34360</v>
      </c>
      <c r="AN15" s="299">
        <v>71160</v>
      </c>
      <c r="AO15" s="96">
        <f t="shared" si="10"/>
        <v>1.7462165308498253E-3</v>
      </c>
      <c r="AP15" s="215" t="s">
        <v>669</v>
      </c>
      <c r="AQ15" s="113" t="s">
        <v>670</v>
      </c>
      <c r="AR15" s="40" t="s">
        <v>389</v>
      </c>
      <c r="AS15" s="40" t="s">
        <v>1078</v>
      </c>
      <c r="AT15" s="97">
        <f t="shared" si="11"/>
        <v>5.5430641750143215</v>
      </c>
      <c r="AU15" s="32" t="s">
        <v>122</v>
      </c>
      <c r="AV15" s="299">
        <v>6000</v>
      </c>
      <c r="AW15" s="299">
        <v>12000</v>
      </c>
      <c r="AX15" s="96">
        <f t="shared" si="12"/>
        <v>0.01</v>
      </c>
      <c r="AY15" s="156">
        <v>0</v>
      </c>
      <c r="AZ15" s="156">
        <v>0</v>
      </c>
      <c r="BA15" s="40" t="s">
        <v>287</v>
      </c>
      <c r="BB15" s="332">
        <v>1.4</v>
      </c>
      <c r="BC15" s="97">
        <f t="shared" si="13"/>
        <v>0.9476289127105666</v>
      </c>
      <c r="BD15" s="32" t="s">
        <v>122</v>
      </c>
      <c r="BE15" s="32"/>
      <c r="BF15" s="299">
        <v>17000</v>
      </c>
      <c r="BG15" s="299">
        <v>45000</v>
      </c>
      <c r="BH15" s="96">
        <f t="shared" si="14"/>
        <v>2.3529411764705882E-2</v>
      </c>
      <c r="BI15" s="156">
        <v>0</v>
      </c>
      <c r="BJ15" s="114" t="s">
        <v>671</v>
      </c>
      <c r="BK15" s="40" t="s">
        <v>318</v>
      </c>
      <c r="BL15" s="334">
        <v>4.5999999999999996</v>
      </c>
      <c r="BM15" s="30">
        <f t="shared" si="15"/>
        <v>0.45152744756215368</v>
      </c>
      <c r="BN15" s="30"/>
      <c r="BO15" s="251">
        <f t="shared" si="16"/>
        <v>16.600000000000001</v>
      </c>
      <c r="BP15" s="30"/>
      <c r="BQ15" s="30"/>
      <c r="BT15" s="32"/>
      <c r="BU15" s="32"/>
      <c r="BV15" s="32"/>
      <c r="BW15" s="32"/>
      <c r="BX15" s="32"/>
      <c r="BY15" s="32"/>
      <c r="BZ15" s="32"/>
      <c r="CA15" s="32"/>
      <c r="CB15" s="32"/>
      <c r="CC15" s="32"/>
      <c r="CD15" s="32"/>
      <c r="CE15" s="32"/>
      <c r="CF15" s="32"/>
      <c r="CG15" s="32"/>
      <c r="CH15" s="32"/>
      <c r="CI15" s="32"/>
      <c r="CJ15" s="32"/>
      <c r="CK15" s="32"/>
      <c r="CL15" s="32"/>
      <c r="CM15" s="32"/>
      <c r="CN15" s="32"/>
      <c r="CO15" s="32"/>
      <c r="CP15" s="32"/>
    </row>
    <row r="16" spans="1:94" x14ac:dyDescent="0.3">
      <c r="A16" s="30" t="s">
        <v>158</v>
      </c>
      <c r="B16" s="34">
        <v>2900</v>
      </c>
      <c r="C16" s="3" t="s">
        <v>19</v>
      </c>
      <c r="D16" s="179" t="s">
        <v>339</v>
      </c>
      <c r="E16" s="84">
        <v>8</v>
      </c>
      <c r="F16" s="84"/>
      <c r="G16" s="32"/>
      <c r="H16" s="32"/>
      <c r="I16" s="94" t="s">
        <v>87</v>
      </c>
      <c r="J16" s="94"/>
      <c r="K16" s="32" t="s">
        <v>122</v>
      </c>
      <c r="L16" s="299">
        <v>0</v>
      </c>
      <c r="M16" s="299">
        <v>0</v>
      </c>
      <c r="N16" s="97" t="s">
        <v>122</v>
      </c>
      <c r="O16" s="52" t="s">
        <v>122</v>
      </c>
      <c r="P16" s="40" t="s">
        <v>122</v>
      </c>
      <c r="Q16" s="97" t="s">
        <v>122</v>
      </c>
      <c r="R16" s="97">
        <v>0</v>
      </c>
      <c r="S16" s="196">
        <f t="shared" si="5"/>
        <v>0</v>
      </c>
      <c r="T16" s="32" t="s">
        <v>66</v>
      </c>
      <c r="U16" s="299">
        <v>0</v>
      </c>
      <c r="V16" s="299"/>
      <c r="W16" s="96" t="e">
        <f t="shared" si="6"/>
        <v>#DIV/0!</v>
      </c>
      <c r="X16" s="40" t="s">
        <v>122</v>
      </c>
      <c r="Y16" s="40" t="s">
        <v>122</v>
      </c>
      <c r="Z16" s="40" t="s">
        <v>122</v>
      </c>
      <c r="AA16" s="40" t="s">
        <v>237</v>
      </c>
      <c r="AB16" s="97">
        <f t="shared" si="7"/>
        <v>0</v>
      </c>
      <c r="AC16" s="32" t="s">
        <v>122</v>
      </c>
      <c r="AD16" s="299">
        <v>500</v>
      </c>
      <c r="AE16" s="299">
        <v>4000</v>
      </c>
      <c r="AF16" s="96">
        <f>AF$2/AD16</f>
        <v>0.6</v>
      </c>
      <c r="AG16" s="40" t="s">
        <v>396</v>
      </c>
      <c r="AH16" s="120" t="s">
        <v>799</v>
      </c>
      <c r="AI16" s="40"/>
      <c r="AJ16" s="326">
        <v>33.1</v>
      </c>
      <c r="AK16" s="97">
        <f t="shared" si="9"/>
        <v>4.326617196764702</v>
      </c>
      <c r="AL16" s="32" t="s">
        <v>122</v>
      </c>
      <c r="AM16" s="314">
        <v>0</v>
      </c>
      <c r="AN16" s="299">
        <v>0</v>
      </c>
      <c r="AO16" s="96" t="e">
        <f t="shared" si="10"/>
        <v>#DIV/0!</v>
      </c>
      <c r="AP16" s="40" t="s">
        <v>122</v>
      </c>
      <c r="AQ16" s="40" t="s">
        <v>122</v>
      </c>
      <c r="AR16" s="40"/>
      <c r="AS16" s="40" t="s">
        <v>237</v>
      </c>
      <c r="AT16" s="97">
        <f t="shared" si="11"/>
        <v>0</v>
      </c>
      <c r="AU16" s="32" t="s">
        <v>122</v>
      </c>
      <c r="AV16" s="299">
        <v>0</v>
      </c>
      <c r="AW16" s="299">
        <v>0</v>
      </c>
      <c r="AX16" s="96" t="e">
        <f t="shared" si="12"/>
        <v>#DIV/0!</v>
      </c>
      <c r="AY16" s="40" t="s">
        <v>122</v>
      </c>
      <c r="AZ16" s="40" t="s">
        <v>122</v>
      </c>
      <c r="BA16" s="40"/>
      <c r="BB16" s="332" t="s">
        <v>237</v>
      </c>
      <c r="BC16" s="97">
        <f t="shared" si="13"/>
        <v>0</v>
      </c>
      <c r="BD16" s="32" t="s">
        <v>82</v>
      </c>
      <c r="BE16" s="32">
        <v>2.5</v>
      </c>
      <c r="BF16" s="299">
        <v>1700</v>
      </c>
      <c r="BG16" s="299">
        <v>5200</v>
      </c>
      <c r="BH16" s="96">
        <f t="shared" si="14"/>
        <v>0.23529411764705882</v>
      </c>
      <c r="BI16" s="40">
        <v>0</v>
      </c>
      <c r="BJ16" s="113" t="s">
        <v>427</v>
      </c>
      <c r="BK16" s="40"/>
      <c r="BL16" s="98">
        <v>66.900000000000006</v>
      </c>
      <c r="BM16" s="30">
        <f t="shared" si="15"/>
        <v>6.5667796178061062</v>
      </c>
      <c r="BN16" s="30"/>
      <c r="BO16" s="251">
        <f t="shared" si="16"/>
        <v>100</v>
      </c>
      <c r="BP16" s="30"/>
      <c r="BQ16" s="30"/>
      <c r="BT16" s="32"/>
      <c r="BU16" s="32"/>
      <c r="BV16" s="32"/>
      <c r="BW16" s="32"/>
      <c r="BX16" s="32"/>
      <c r="BY16" s="32"/>
      <c r="BZ16" s="32"/>
      <c r="CA16" s="32"/>
      <c r="CB16" s="32"/>
      <c r="CC16" s="32"/>
      <c r="CD16" s="32"/>
      <c r="CE16" s="32"/>
      <c r="CF16" s="32"/>
      <c r="CG16" s="32"/>
      <c r="CH16" s="32"/>
      <c r="CI16" s="32"/>
      <c r="CJ16" s="32"/>
      <c r="CK16" s="32"/>
      <c r="CL16" s="32"/>
      <c r="CM16" s="32"/>
      <c r="CN16" s="32"/>
      <c r="CO16" s="32"/>
      <c r="CP16" s="32"/>
    </row>
    <row r="17" spans="1:94" x14ac:dyDescent="0.3">
      <c r="A17" s="9" t="s">
        <v>154</v>
      </c>
      <c r="B17" s="34">
        <v>2920</v>
      </c>
      <c r="C17" s="3" t="s">
        <v>118</v>
      </c>
      <c r="D17" s="179" t="s">
        <v>155</v>
      </c>
      <c r="E17" s="84">
        <v>11</v>
      </c>
      <c r="F17" s="32"/>
      <c r="G17" s="32"/>
      <c r="H17" s="32"/>
      <c r="I17" s="94"/>
      <c r="J17" s="33" t="s">
        <v>67</v>
      </c>
      <c r="K17" s="84" t="s">
        <v>122</v>
      </c>
      <c r="L17" s="299">
        <v>0</v>
      </c>
      <c r="M17" s="299">
        <v>0</v>
      </c>
      <c r="N17" s="94" t="s">
        <v>122</v>
      </c>
      <c r="O17" s="52" t="s">
        <v>122</v>
      </c>
      <c r="P17" s="40" t="s">
        <v>122</v>
      </c>
      <c r="Q17" t="s">
        <v>122</v>
      </c>
      <c r="R17" s="30">
        <v>0</v>
      </c>
      <c r="S17" s="196">
        <f t="shared" si="5"/>
        <v>0</v>
      </c>
      <c r="T17" s="32" t="s">
        <v>82</v>
      </c>
      <c r="U17" s="299">
        <v>600</v>
      </c>
      <c r="V17" s="299">
        <v>700</v>
      </c>
      <c r="W17" s="96">
        <f t="shared" si="6"/>
        <v>6.6666666666666666E-2</v>
      </c>
      <c r="X17" s="156">
        <v>0</v>
      </c>
      <c r="Y17" s="156">
        <v>0</v>
      </c>
      <c r="Z17" s="40" t="s">
        <v>287</v>
      </c>
      <c r="AA17" s="324">
        <v>4.9000000000000004</v>
      </c>
      <c r="AB17" s="97">
        <f t="shared" si="7"/>
        <v>4.7886395153444772</v>
      </c>
      <c r="AC17" s="32" t="s">
        <v>122</v>
      </c>
      <c r="AD17" s="299">
        <v>0</v>
      </c>
      <c r="AE17" s="299"/>
      <c r="AF17" s="84"/>
      <c r="AG17" s="40"/>
      <c r="AH17" s="40"/>
      <c r="AI17" s="40"/>
      <c r="AJ17" s="326" t="s">
        <v>237</v>
      </c>
      <c r="AK17" s="97">
        <f t="shared" si="9"/>
        <v>0</v>
      </c>
      <c r="AL17" s="32">
        <v>3</v>
      </c>
      <c r="AM17" s="299">
        <v>3700</v>
      </c>
      <c r="AN17" s="299">
        <v>3700</v>
      </c>
      <c r="AO17" s="96">
        <f t="shared" si="10"/>
        <v>1.6216216216216217E-2</v>
      </c>
      <c r="AP17" s="215" t="s">
        <v>672</v>
      </c>
      <c r="AQ17" s="114" t="s">
        <v>673</v>
      </c>
      <c r="AR17" s="40"/>
      <c r="AS17" s="40" t="s">
        <v>1079</v>
      </c>
      <c r="AT17" s="97">
        <f t="shared" si="11"/>
        <v>19.298075275975787</v>
      </c>
      <c r="AU17" s="32" t="s">
        <v>132</v>
      </c>
      <c r="AV17" s="299">
        <v>1931</v>
      </c>
      <c r="AW17" s="299">
        <v>2869</v>
      </c>
      <c r="AX17" s="96">
        <f t="shared" si="12"/>
        <v>3.1071983428275506E-2</v>
      </c>
      <c r="AY17" s="40">
        <v>0</v>
      </c>
      <c r="AZ17" s="120" t="s">
        <v>424</v>
      </c>
      <c r="BA17" s="40" t="s">
        <v>404</v>
      </c>
      <c r="BB17" s="332">
        <v>17.8</v>
      </c>
      <c r="BC17" s="97">
        <f t="shared" si="13"/>
        <v>12.048424747320063</v>
      </c>
      <c r="BD17" s="32" t="s">
        <v>122</v>
      </c>
      <c r="BE17" s="32"/>
      <c r="BF17" s="299">
        <v>0</v>
      </c>
      <c r="BG17" s="299"/>
      <c r="BH17" s="96" t="e">
        <f t="shared" si="14"/>
        <v>#DIV/0!</v>
      </c>
      <c r="BI17" s="40" t="s">
        <v>122</v>
      </c>
      <c r="BJ17" s="40" t="s">
        <v>122</v>
      </c>
      <c r="BK17" s="40"/>
      <c r="BL17" s="115">
        <v>0</v>
      </c>
      <c r="BM17" s="30">
        <f t="shared" si="15"/>
        <v>0</v>
      </c>
      <c r="BN17" s="30"/>
      <c r="BO17" s="251">
        <f t="shared" si="16"/>
        <v>50.900000000000006</v>
      </c>
      <c r="BP17" s="30"/>
      <c r="BQ17" s="30"/>
      <c r="BT17" s="32"/>
      <c r="BU17" s="32"/>
      <c r="BV17" s="32"/>
      <c r="BW17" s="32"/>
      <c r="BX17" s="32"/>
      <c r="BY17" s="32"/>
      <c r="BZ17" s="32"/>
      <c r="CA17" s="32"/>
      <c r="CB17" s="32"/>
      <c r="CC17" s="32"/>
      <c r="CD17" s="32"/>
      <c r="CE17" s="32"/>
      <c r="CF17" s="32"/>
      <c r="CG17" s="32"/>
      <c r="CH17" s="32"/>
      <c r="CI17" s="32"/>
      <c r="CJ17" s="32"/>
      <c r="CK17" s="32"/>
      <c r="CL17" s="32"/>
      <c r="CM17" s="32"/>
      <c r="CN17" s="32"/>
      <c r="CO17" s="32"/>
      <c r="CP17" s="32"/>
    </row>
    <row r="18" spans="1:94" x14ac:dyDescent="0.3">
      <c r="A18" s="7" t="s">
        <v>152</v>
      </c>
      <c r="B18" s="34">
        <v>2930</v>
      </c>
      <c r="C18" s="3" t="s">
        <v>117</v>
      </c>
      <c r="D18" s="179" t="s">
        <v>153</v>
      </c>
      <c r="E18" s="84">
        <v>11</v>
      </c>
      <c r="F18" s="32" t="s">
        <v>80</v>
      </c>
      <c r="G18" s="32">
        <v>1</v>
      </c>
      <c r="H18" s="32" t="s">
        <v>87</v>
      </c>
      <c r="I18" s="94"/>
      <c r="J18" s="33" t="s">
        <v>67</v>
      </c>
      <c r="K18" s="32" t="s">
        <v>122</v>
      </c>
      <c r="L18" s="299">
        <v>0</v>
      </c>
      <c r="M18" s="299">
        <v>0</v>
      </c>
      <c r="N18" s="84" t="s">
        <v>122</v>
      </c>
      <c r="O18" s="52" t="s">
        <v>122</v>
      </c>
      <c r="P18" s="40" t="s">
        <v>122</v>
      </c>
      <c r="Q18" t="s">
        <v>122</v>
      </c>
      <c r="R18" s="30">
        <v>0</v>
      </c>
      <c r="S18" s="196">
        <f t="shared" si="5"/>
        <v>0</v>
      </c>
      <c r="T18" s="32" t="s">
        <v>76</v>
      </c>
      <c r="U18" s="299">
        <v>5</v>
      </c>
      <c r="V18" s="299">
        <v>10</v>
      </c>
      <c r="W18" s="96">
        <f t="shared" si="6"/>
        <v>8</v>
      </c>
      <c r="X18" s="120" t="s">
        <v>425</v>
      </c>
      <c r="Y18" s="120" t="s">
        <v>425</v>
      </c>
      <c r="Z18" s="40" t="s">
        <v>389</v>
      </c>
      <c r="AA18" s="324">
        <v>29.8</v>
      </c>
      <c r="AB18" s="97">
        <f t="shared" si="7"/>
        <v>29.122746440258247</v>
      </c>
      <c r="AC18" s="32" t="s">
        <v>76</v>
      </c>
      <c r="AD18" s="299">
        <v>0</v>
      </c>
      <c r="AE18" s="299">
        <v>1</v>
      </c>
      <c r="AF18" s="84" t="e">
        <f>AF$2/AD18</f>
        <v>#DIV/0!</v>
      </c>
      <c r="AG18" s="40">
        <v>0</v>
      </c>
      <c r="AH18" s="40">
        <v>0</v>
      </c>
      <c r="AI18" s="40" t="s">
        <v>287</v>
      </c>
      <c r="AJ18" s="326" t="s">
        <v>237</v>
      </c>
      <c r="AK18" s="97">
        <f t="shared" si="9"/>
        <v>0</v>
      </c>
      <c r="AL18" s="32">
        <v>1</v>
      </c>
      <c r="AM18" s="299">
        <v>0</v>
      </c>
      <c r="AN18" s="299">
        <v>0</v>
      </c>
      <c r="AO18" s="96" t="e">
        <f t="shared" si="10"/>
        <v>#DIV/0!</v>
      </c>
      <c r="AP18" s="159">
        <v>0</v>
      </c>
      <c r="AQ18" s="113" t="s">
        <v>414</v>
      </c>
      <c r="AR18" s="40"/>
      <c r="AS18" s="40" t="s">
        <v>237</v>
      </c>
      <c r="AT18" s="97">
        <f t="shared" si="11"/>
        <v>0</v>
      </c>
      <c r="AU18" s="32" t="s">
        <v>129</v>
      </c>
      <c r="AV18" s="299">
        <v>0</v>
      </c>
      <c r="AW18" s="299">
        <v>2</v>
      </c>
      <c r="AX18" s="96" t="e">
        <f t="shared" si="12"/>
        <v>#DIV/0!</v>
      </c>
      <c r="AY18" s="156">
        <v>0</v>
      </c>
      <c r="AZ18" s="156">
        <v>0</v>
      </c>
      <c r="BA18" s="40"/>
      <c r="BB18" s="317" t="s">
        <v>674</v>
      </c>
      <c r="BC18" s="97">
        <f t="shared" si="13"/>
        <v>2.0306333843797857</v>
      </c>
      <c r="BD18" s="32" t="s">
        <v>122</v>
      </c>
      <c r="BE18" s="32"/>
      <c r="BF18" s="299">
        <v>0</v>
      </c>
      <c r="BG18" s="299"/>
      <c r="BH18" s="96" t="e">
        <f t="shared" si="14"/>
        <v>#DIV/0!</v>
      </c>
      <c r="BI18" s="40" t="s">
        <v>122</v>
      </c>
      <c r="BJ18" s="40" t="s">
        <v>122</v>
      </c>
      <c r="BK18" s="40"/>
      <c r="BL18" s="115">
        <v>0</v>
      </c>
      <c r="BM18" s="30">
        <f t="shared" si="15"/>
        <v>0</v>
      </c>
      <c r="BN18" s="30"/>
      <c r="BO18" s="251">
        <f t="shared" si="16"/>
        <v>32.799999999999997</v>
      </c>
      <c r="BP18" s="30"/>
      <c r="BQ18" s="30"/>
      <c r="BT18" s="32"/>
      <c r="BU18" s="32"/>
      <c r="BV18" s="32"/>
      <c r="BW18" s="32"/>
      <c r="BX18" s="32"/>
      <c r="BY18" s="32"/>
      <c r="BZ18" s="32"/>
      <c r="CA18" s="32"/>
      <c r="CB18" s="32"/>
      <c r="CC18" s="32"/>
      <c r="CD18" s="32"/>
      <c r="CE18" s="32"/>
      <c r="CF18" s="32"/>
      <c r="CG18" s="32"/>
      <c r="CH18" s="32"/>
      <c r="CI18" s="32"/>
      <c r="CJ18" s="32"/>
      <c r="CK18" s="32"/>
      <c r="CL18" s="32"/>
      <c r="CM18" s="32"/>
      <c r="CN18" s="32"/>
      <c r="CO18" s="32"/>
      <c r="CP18" s="32"/>
    </row>
    <row r="19" spans="1:94" s="30" customFormat="1" x14ac:dyDescent="0.3">
      <c r="A19" s="30" t="s">
        <v>78</v>
      </c>
      <c r="B19" s="29">
        <v>2960</v>
      </c>
      <c r="C19" s="3" t="s">
        <v>20</v>
      </c>
      <c r="D19" s="179" t="s">
        <v>159</v>
      </c>
      <c r="E19" s="84">
        <v>11</v>
      </c>
      <c r="F19" s="32"/>
      <c r="G19" s="32"/>
      <c r="H19" s="32"/>
      <c r="I19" s="33"/>
      <c r="J19" s="33" t="s">
        <v>67</v>
      </c>
      <c r="K19" s="32" t="s">
        <v>66</v>
      </c>
      <c r="L19" s="299">
        <v>2</v>
      </c>
      <c r="M19" s="299">
        <v>2</v>
      </c>
      <c r="N19" s="97">
        <f>N$2/L19</f>
        <v>20</v>
      </c>
      <c r="O19" s="339" t="s">
        <v>1113</v>
      </c>
      <c r="P19" s="119" t="s">
        <v>1113</v>
      </c>
      <c r="Q19" s="30" t="s">
        <v>318</v>
      </c>
      <c r="R19" s="30">
        <v>1E-3</v>
      </c>
      <c r="S19" s="196">
        <f t="shared" si="5"/>
        <v>1.0388002970251077E-3</v>
      </c>
      <c r="T19" s="32" t="s">
        <v>80</v>
      </c>
      <c r="U19" s="299">
        <v>55</v>
      </c>
      <c r="V19" s="299">
        <v>65</v>
      </c>
      <c r="W19" s="96">
        <f t="shared" si="6"/>
        <v>0.72727272727272729</v>
      </c>
      <c r="X19" s="114" t="s">
        <v>426</v>
      </c>
      <c r="Y19" s="114" t="s">
        <v>426</v>
      </c>
      <c r="Z19" s="40"/>
      <c r="AA19" s="324">
        <v>1.2</v>
      </c>
      <c r="AB19" s="97">
        <f t="shared" si="7"/>
        <v>1.1727280445741575</v>
      </c>
      <c r="AC19" s="32" t="s">
        <v>80</v>
      </c>
      <c r="AD19" s="299">
        <v>350</v>
      </c>
      <c r="AE19" s="299">
        <v>350</v>
      </c>
      <c r="AF19" s="100">
        <f t="shared" ref="AF19:AF82" si="18">AF$2/AD19</f>
        <v>0.8571428571428571</v>
      </c>
      <c r="AG19" s="114" t="s">
        <v>512</v>
      </c>
      <c r="AH19" s="114" t="s">
        <v>513</v>
      </c>
      <c r="AI19" s="40" t="s">
        <v>318</v>
      </c>
      <c r="AJ19" s="326">
        <v>6.8</v>
      </c>
      <c r="AK19" s="97">
        <f t="shared" si="9"/>
        <v>0.88885187123866982</v>
      </c>
      <c r="AL19" s="32">
        <v>1</v>
      </c>
      <c r="AM19" s="299">
        <v>9</v>
      </c>
      <c r="AN19" s="299">
        <v>9</v>
      </c>
      <c r="AO19" s="96">
        <f t="shared" si="10"/>
        <v>6.666666666666667</v>
      </c>
      <c r="AP19" s="213" t="s">
        <v>675</v>
      </c>
      <c r="AQ19" s="114" t="s">
        <v>675</v>
      </c>
      <c r="AR19" s="40"/>
      <c r="AS19" s="40" t="s">
        <v>1080</v>
      </c>
      <c r="AT19" s="97">
        <f t="shared" si="11"/>
        <v>0.13686578209911907</v>
      </c>
      <c r="AU19" s="32" t="s">
        <v>129</v>
      </c>
      <c r="AV19" s="299">
        <v>0</v>
      </c>
      <c r="AW19" s="299">
        <v>2</v>
      </c>
      <c r="AX19" s="96" t="e">
        <f t="shared" si="12"/>
        <v>#DIV/0!</v>
      </c>
      <c r="AY19" s="156">
        <v>0</v>
      </c>
      <c r="AZ19" s="156">
        <v>0</v>
      </c>
      <c r="BA19" s="40"/>
      <c r="BB19" s="317" t="s">
        <v>237</v>
      </c>
      <c r="BC19" s="97">
        <f t="shared" si="13"/>
        <v>0</v>
      </c>
      <c r="BD19" s="32" t="s">
        <v>82</v>
      </c>
      <c r="BE19" s="32">
        <v>2.4</v>
      </c>
      <c r="BF19" s="299">
        <v>580</v>
      </c>
      <c r="BG19" s="299">
        <v>800</v>
      </c>
      <c r="BH19" s="96">
        <f t="shared" si="14"/>
        <v>0.68965517241379315</v>
      </c>
      <c r="BI19" s="40">
        <v>0</v>
      </c>
      <c r="BJ19" s="118" t="s">
        <v>419</v>
      </c>
      <c r="BK19" s="40" t="s">
        <v>318</v>
      </c>
      <c r="BL19" s="115">
        <v>13.4</v>
      </c>
      <c r="BM19" s="30">
        <f t="shared" si="15"/>
        <v>1.3153190863767088</v>
      </c>
      <c r="BO19" s="251">
        <f t="shared" si="16"/>
        <v>21.600999999999999</v>
      </c>
      <c r="BT19" s="32"/>
      <c r="BU19" s="32"/>
      <c r="BV19" s="32"/>
      <c r="BW19" s="32"/>
      <c r="BX19" s="32"/>
      <c r="BY19" s="32"/>
      <c r="BZ19" s="32"/>
      <c r="CA19" s="32"/>
      <c r="CB19" s="32"/>
      <c r="CC19" s="32"/>
      <c r="CD19" s="32"/>
      <c r="CE19" s="32"/>
      <c r="CF19" s="32"/>
      <c r="CG19" s="32"/>
      <c r="CH19" s="32"/>
      <c r="CI19" s="32"/>
      <c r="CJ19" s="32"/>
      <c r="CK19" s="32"/>
      <c r="CL19" s="32"/>
      <c r="CM19" s="32"/>
      <c r="CN19" s="32"/>
      <c r="CO19" s="32"/>
      <c r="CP19" s="32"/>
    </row>
    <row r="20" spans="1:94" x14ac:dyDescent="0.3">
      <c r="A20" s="30" t="s">
        <v>75</v>
      </c>
      <c r="B20" s="29">
        <v>3010</v>
      </c>
      <c r="C20" s="3" t="s">
        <v>124</v>
      </c>
      <c r="D20" s="179" t="s">
        <v>160</v>
      </c>
      <c r="E20" s="84">
        <v>9</v>
      </c>
      <c r="F20" s="32"/>
      <c r="G20" s="32"/>
      <c r="H20" s="32"/>
      <c r="I20" s="33"/>
      <c r="J20" s="33" t="s">
        <v>67</v>
      </c>
      <c r="K20" s="32" t="s">
        <v>76</v>
      </c>
      <c r="L20" s="299">
        <v>3</v>
      </c>
      <c r="M20" s="299">
        <v>3</v>
      </c>
      <c r="N20" s="97">
        <f>N$2/L20</f>
        <v>13.333333333333334</v>
      </c>
      <c r="O20" s="336" t="s">
        <v>398</v>
      </c>
      <c r="P20" s="118" t="s">
        <v>398</v>
      </c>
      <c r="Q20" s="30" t="s">
        <v>286</v>
      </c>
      <c r="R20" s="30">
        <v>1E-3</v>
      </c>
      <c r="S20" s="196">
        <f t="shared" si="5"/>
        <v>1.0388002970251077E-3</v>
      </c>
      <c r="T20" s="32" t="s">
        <v>80</v>
      </c>
      <c r="U20" s="299">
        <v>60</v>
      </c>
      <c r="V20" s="299">
        <v>70</v>
      </c>
      <c r="W20" s="96">
        <f t="shared" si="6"/>
        <v>0.66666666666666663</v>
      </c>
      <c r="X20" s="114" t="s">
        <v>426</v>
      </c>
      <c r="Y20" s="114" t="s">
        <v>426</v>
      </c>
      <c r="Z20" s="40"/>
      <c r="AA20" s="324" t="s">
        <v>408</v>
      </c>
      <c r="AB20" s="97">
        <f t="shared" si="7"/>
        <v>0.97727337047846463</v>
      </c>
      <c r="AC20" s="32" t="s">
        <v>122</v>
      </c>
      <c r="AD20" s="299">
        <v>1100</v>
      </c>
      <c r="AE20" s="299">
        <v>1350</v>
      </c>
      <c r="AF20" s="100">
        <f t="shared" si="18"/>
        <v>0.27272727272727271</v>
      </c>
      <c r="AG20" s="114" t="s">
        <v>514</v>
      </c>
      <c r="AH20" s="113" t="s">
        <v>515</v>
      </c>
      <c r="AI20" s="40" t="s">
        <v>404</v>
      </c>
      <c r="AJ20" s="326">
        <v>18.5</v>
      </c>
      <c r="AK20" s="97">
        <f t="shared" si="9"/>
        <v>2.418199943811087</v>
      </c>
      <c r="AL20" s="32">
        <v>3</v>
      </c>
      <c r="AM20" s="299">
        <v>190</v>
      </c>
      <c r="AN20" s="299">
        <v>210</v>
      </c>
      <c r="AO20" s="96">
        <f t="shared" si="10"/>
        <v>0.31578947368421051</v>
      </c>
      <c r="AP20" s="213" t="s">
        <v>676</v>
      </c>
      <c r="AQ20" s="114" t="s">
        <v>677</v>
      </c>
      <c r="AR20" s="40"/>
      <c r="AS20" s="40" t="s">
        <v>674</v>
      </c>
      <c r="AT20" s="97">
        <f t="shared" si="11"/>
        <v>2.052986731486786</v>
      </c>
      <c r="AU20" s="32" t="s">
        <v>137</v>
      </c>
      <c r="AV20" s="299">
        <v>30</v>
      </c>
      <c r="AW20" s="299">
        <v>40</v>
      </c>
      <c r="AX20" s="96">
        <f t="shared" si="12"/>
        <v>2</v>
      </c>
      <c r="AY20" s="156">
        <v>0</v>
      </c>
      <c r="AZ20" s="114" t="s">
        <v>678</v>
      </c>
      <c r="BA20" s="40"/>
      <c r="BB20" s="332">
        <v>0.5</v>
      </c>
      <c r="BC20" s="97">
        <f t="shared" si="13"/>
        <v>0.33843889739663097</v>
      </c>
      <c r="BD20" s="32" t="s">
        <v>122</v>
      </c>
      <c r="BE20" s="32">
        <v>4</v>
      </c>
      <c r="BF20" s="299">
        <v>3400</v>
      </c>
      <c r="BG20" s="299">
        <v>4700</v>
      </c>
      <c r="BH20" s="96">
        <f t="shared" si="14"/>
        <v>0.11764705882352941</v>
      </c>
      <c r="BI20" s="156">
        <v>0</v>
      </c>
      <c r="BJ20" s="114" t="s">
        <v>679</v>
      </c>
      <c r="BK20" s="40"/>
      <c r="BL20" s="115">
        <v>60.6</v>
      </c>
      <c r="BM20" s="30">
        <f t="shared" si="15"/>
        <v>5.9483833309275038</v>
      </c>
      <c r="BN20" s="30"/>
      <c r="BO20" s="251">
        <f t="shared" si="16"/>
        <v>83.600999999999999</v>
      </c>
      <c r="BP20" s="30"/>
      <c r="BQ20" s="30"/>
      <c r="BT20" s="32"/>
      <c r="BU20" s="32"/>
      <c r="BV20" s="32"/>
      <c r="BW20" s="32"/>
      <c r="BX20" s="32"/>
      <c r="BY20" s="32"/>
      <c r="BZ20" s="32"/>
      <c r="CA20" s="32"/>
      <c r="CB20" s="32"/>
      <c r="CC20" s="32"/>
      <c r="CD20" s="32"/>
      <c r="CE20" s="32"/>
      <c r="CF20" s="32"/>
      <c r="CG20" s="32"/>
      <c r="CH20" s="32"/>
      <c r="CI20" s="32"/>
      <c r="CJ20" s="32"/>
      <c r="CK20" s="32"/>
      <c r="CL20" s="32"/>
      <c r="CM20" s="32"/>
      <c r="CN20" s="32"/>
      <c r="CO20" s="32"/>
      <c r="CP20" s="32"/>
    </row>
    <row r="21" spans="1:94" s="30" customFormat="1" x14ac:dyDescent="0.3">
      <c r="A21" s="30" t="s">
        <v>190</v>
      </c>
      <c r="B21" s="34">
        <v>3040</v>
      </c>
      <c r="C21" s="3" t="s">
        <v>189</v>
      </c>
      <c r="D21" s="179" t="s">
        <v>191</v>
      </c>
      <c r="E21" s="84" t="s">
        <v>370</v>
      </c>
      <c r="F21" s="32"/>
      <c r="G21" s="32">
        <v>3</v>
      </c>
      <c r="H21" s="32"/>
      <c r="I21" s="84"/>
      <c r="J21" s="33"/>
      <c r="K21" s="32" t="s">
        <v>602</v>
      </c>
      <c r="L21" s="297">
        <v>1500</v>
      </c>
      <c r="M21" s="299">
        <v>1500</v>
      </c>
      <c r="N21" s="97">
        <f>(N$2/L21)</f>
        <v>2.6666666666666668E-2</v>
      </c>
      <c r="O21" s="340" t="s">
        <v>388</v>
      </c>
      <c r="P21" s="118" t="s">
        <v>398</v>
      </c>
      <c r="Q21" s="30" t="s">
        <v>288</v>
      </c>
      <c r="R21" s="30">
        <v>0.4</v>
      </c>
      <c r="S21" s="196">
        <f t="shared" si="5"/>
        <v>0.41552011881004314</v>
      </c>
      <c r="T21" s="32" t="s">
        <v>602</v>
      </c>
      <c r="U21" s="299">
        <v>600</v>
      </c>
      <c r="V21" s="299">
        <v>900</v>
      </c>
      <c r="W21" s="96">
        <f t="shared" si="6"/>
        <v>6.6666666666666666E-2</v>
      </c>
      <c r="X21" s="114" t="s">
        <v>426</v>
      </c>
      <c r="Y21" s="156">
        <v>0</v>
      </c>
      <c r="Z21" s="40"/>
      <c r="AA21" s="324">
        <v>0.2</v>
      </c>
      <c r="AB21" s="97">
        <f t="shared" si="7"/>
        <v>0.19545467409569295</v>
      </c>
      <c r="AC21" s="32" t="s">
        <v>122</v>
      </c>
      <c r="AD21" s="299">
        <v>7700</v>
      </c>
      <c r="AE21" s="299">
        <v>8700</v>
      </c>
      <c r="AF21" s="100">
        <f t="shared" si="18"/>
        <v>3.896103896103896E-2</v>
      </c>
      <c r="AG21" s="114" t="s">
        <v>516</v>
      </c>
      <c r="AH21" s="114" t="s">
        <v>517</v>
      </c>
      <c r="AI21" s="40" t="s">
        <v>318</v>
      </c>
      <c r="AJ21" s="326">
        <v>2.4</v>
      </c>
      <c r="AK21" s="97">
        <f t="shared" si="9"/>
        <v>0.31371242514305997</v>
      </c>
      <c r="AL21" s="32">
        <v>1</v>
      </c>
      <c r="AM21" s="299">
        <v>130</v>
      </c>
      <c r="AN21" s="299">
        <v>250</v>
      </c>
      <c r="AO21" s="96">
        <f t="shared" si="10"/>
        <v>0.46153846153846156</v>
      </c>
      <c r="AP21" s="159" t="s">
        <v>547</v>
      </c>
      <c r="AQ21" s="156" t="s">
        <v>547</v>
      </c>
      <c r="AR21" s="40"/>
      <c r="AS21" s="40" t="s">
        <v>1070</v>
      </c>
      <c r="AT21" s="97">
        <f t="shared" si="11"/>
        <v>6.8432891049559537E-4</v>
      </c>
      <c r="AU21" s="32" t="s">
        <v>137</v>
      </c>
      <c r="AV21" s="299">
        <v>300</v>
      </c>
      <c r="AW21" s="299">
        <v>400</v>
      </c>
      <c r="AX21" s="96">
        <f t="shared" si="12"/>
        <v>0.2</v>
      </c>
      <c r="AY21" s="114" t="s">
        <v>680</v>
      </c>
      <c r="AZ21" s="114" t="s">
        <v>681</v>
      </c>
      <c r="BA21" s="40"/>
      <c r="BB21" s="332">
        <v>0.1</v>
      </c>
      <c r="BC21" s="97">
        <f t="shared" si="13"/>
        <v>6.7687779479326193E-2</v>
      </c>
      <c r="BD21" s="32" t="s">
        <v>122</v>
      </c>
      <c r="BE21" s="32"/>
      <c r="BF21" s="299">
        <v>4500</v>
      </c>
      <c r="BG21" s="299">
        <v>8400</v>
      </c>
      <c r="BH21" s="96">
        <f t="shared" si="14"/>
        <v>8.8888888888888892E-2</v>
      </c>
      <c r="BI21" s="114" t="s">
        <v>682</v>
      </c>
      <c r="BJ21" s="114" t="s">
        <v>683</v>
      </c>
      <c r="BK21" s="40"/>
      <c r="BL21" s="115">
        <v>1.8</v>
      </c>
      <c r="BM21" s="30">
        <f t="shared" si="15"/>
        <v>0.17668465339388625</v>
      </c>
      <c r="BO21" s="251">
        <f t="shared" si="16"/>
        <v>4.9009999999999998</v>
      </c>
      <c r="BT21" s="32"/>
      <c r="BU21" s="32"/>
      <c r="BV21" s="32"/>
      <c r="BW21" s="32"/>
      <c r="BX21" s="32"/>
      <c r="BY21" s="32"/>
      <c r="BZ21" s="32"/>
      <c r="CA21" s="32"/>
      <c r="CB21" s="32"/>
      <c r="CC21" s="32"/>
      <c r="CD21" s="32"/>
      <c r="CE21" s="32"/>
      <c r="CF21" s="32"/>
      <c r="CG21" s="32"/>
      <c r="CH21" s="32"/>
      <c r="CI21" s="32"/>
      <c r="CJ21" s="32"/>
      <c r="CK21" s="32"/>
      <c r="CL21" s="32"/>
      <c r="CM21" s="32"/>
      <c r="CN21" s="32"/>
      <c r="CO21" s="32"/>
      <c r="CP21" s="32"/>
    </row>
    <row r="22" spans="1:94" s="30" customFormat="1" x14ac:dyDescent="0.3">
      <c r="A22" s="30" t="s">
        <v>162</v>
      </c>
      <c r="B22" s="34">
        <v>3090</v>
      </c>
      <c r="C22" s="3" t="s">
        <v>23</v>
      </c>
      <c r="D22" s="179" t="s">
        <v>163</v>
      </c>
      <c r="E22" s="84" t="s">
        <v>370</v>
      </c>
      <c r="F22" s="32"/>
      <c r="G22" s="32"/>
      <c r="H22" s="32"/>
      <c r="I22" s="84"/>
      <c r="J22" s="33" t="s">
        <v>67</v>
      </c>
      <c r="K22" s="32" t="s">
        <v>122</v>
      </c>
      <c r="L22" s="299">
        <v>0</v>
      </c>
      <c r="M22" s="299">
        <v>0</v>
      </c>
      <c r="N22" s="94" t="s">
        <v>122</v>
      </c>
      <c r="O22" s="52" t="s">
        <v>122</v>
      </c>
      <c r="P22" s="40" t="s">
        <v>122</v>
      </c>
      <c r="Q22" s="30" t="s">
        <v>122</v>
      </c>
      <c r="R22" s="30">
        <v>0</v>
      </c>
      <c r="S22" s="196">
        <f t="shared" si="5"/>
        <v>0</v>
      </c>
      <c r="T22" s="32" t="s">
        <v>80</v>
      </c>
      <c r="U22" s="299">
        <v>30</v>
      </c>
      <c r="V22" s="299">
        <v>60</v>
      </c>
      <c r="W22" s="96">
        <f t="shared" si="6"/>
        <v>1.3333333333333333</v>
      </c>
      <c r="X22" s="114" t="s">
        <v>426</v>
      </c>
      <c r="Y22" s="156">
        <v>0</v>
      </c>
      <c r="Z22" s="40"/>
      <c r="AA22" s="324">
        <v>0.4</v>
      </c>
      <c r="AB22" s="97">
        <f t="shared" si="7"/>
        <v>0.3909093481913859</v>
      </c>
      <c r="AC22" s="32" t="s">
        <v>122</v>
      </c>
      <c r="AD22" s="299">
        <v>2400</v>
      </c>
      <c r="AE22" s="299">
        <v>3600</v>
      </c>
      <c r="AF22" s="100">
        <f t="shared" si="18"/>
        <v>0.125</v>
      </c>
      <c r="AG22" s="156">
        <v>0</v>
      </c>
      <c r="AH22" s="156">
        <v>0</v>
      </c>
      <c r="AI22" s="40" t="s">
        <v>287</v>
      </c>
      <c r="AJ22" s="326" t="s">
        <v>684</v>
      </c>
      <c r="AK22" s="97">
        <f t="shared" si="9"/>
        <v>3.6599782933356995</v>
      </c>
      <c r="AL22" s="32">
        <v>1</v>
      </c>
      <c r="AM22" s="299">
        <v>30</v>
      </c>
      <c r="AN22" s="299">
        <v>75</v>
      </c>
      <c r="AO22" s="96">
        <f t="shared" si="10"/>
        <v>2</v>
      </c>
      <c r="AP22" s="159" t="s">
        <v>547</v>
      </c>
      <c r="AQ22" s="156">
        <v>0</v>
      </c>
      <c r="AR22" s="40"/>
      <c r="AS22" s="40" t="s">
        <v>1081</v>
      </c>
      <c r="AT22" s="97">
        <f t="shared" si="11"/>
        <v>0.34216445524779765</v>
      </c>
      <c r="AU22" s="32" t="s">
        <v>129</v>
      </c>
      <c r="AV22" s="299">
        <v>5</v>
      </c>
      <c r="AW22" s="299">
        <v>10</v>
      </c>
      <c r="AX22" s="96">
        <f t="shared" si="12"/>
        <v>12</v>
      </c>
      <c r="AY22" s="156">
        <v>0</v>
      </c>
      <c r="AZ22" s="156">
        <v>0</v>
      </c>
      <c r="BA22" s="40"/>
      <c r="BB22" s="332">
        <v>0.1</v>
      </c>
      <c r="BC22" s="97">
        <f t="shared" si="13"/>
        <v>6.7687779479326193E-2</v>
      </c>
      <c r="BD22" s="32" t="s">
        <v>122</v>
      </c>
      <c r="BE22" s="32">
        <v>4</v>
      </c>
      <c r="BF22" s="299">
        <v>4600</v>
      </c>
      <c r="BG22" s="299">
        <v>7900</v>
      </c>
      <c r="BH22" s="96">
        <f t="shared" si="14"/>
        <v>8.6956521739130432E-2</v>
      </c>
      <c r="BI22" s="156">
        <v>0</v>
      </c>
      <c r="BJ22" s="114" t="s">
        <v>419</v>
      </c>
      <c r="BK22" s="40"/>
      <c r="BL22" s="115">
        <v>57.3</v>
      </c>
      <c r="BM22" s="30">
        <f t="shared" si="15"/>
        <v>5.6244614663720451</v>
      </c>
      <c r="BO22" s="251">
        <f t="shared" si="16"/>
        <v>86.3</v>
      </c>
      <c r="BT22" s="32"/>
      <c r="BU22" s="32"/>
      <c r="BV22" s="32"/>
      <c r="BW22" s="32"/>
      <c r="BX22" s="32"/>
      <c r="BY22" s="32"/>
      <c r="BZ22" s="32"/>
      <c r="CA22" s="32"/>
      <c r="CB22" s="32"/>
      <c r="CC22" s="32"/>
      <c r="CD22" s="32"/>
      <c r="CE22" s="32"/>
      <c r="CF22" s="32"/>
      <c r="CG22" s="32"/>
      <c r="CH22" s="32"/>
      <c r="CI22" s="32"/>
      <c r="CJ22" s="32"/>
      <c r="CK22" s="32"/>
      <c r="CL22" s="32"/>
      <c r="CM22" s="32"/>
      <c r="CN22" s="32"/>
      <c r="CO22" s="32"/>
      <c r="CP22" s="32"/>
    </row>
    <row r="23" spans="1:94" x14ac:dyDescent="0.3">
      <c r="A23" s="30" t="s">
        <v>186</v>
      </c>
      <c r="B23" s="34">
        <v>3100</v>
      </c>
      <c r="C23" s="3" t="s">
        <v>187</v>
      </c>
      <c r="D23" s="179" t="s">
        <v>188</v>
      </c>
      <c r="E23" s="84">
        <v>5</v>
      </c>
      <c r="F23" s="32"/>
      <c r="G23" s="32"/>
      <c r="H23" s="32"/>
      <c r="I23" s="33"/>
      <c r="J23" s="33"/>
      <c r="K23" s="32" t="s">
        <v>87</v>
      </c>
      <c r="L23" s="299">
        <v>13</v>
      </c>
      <c r="M23" s="299">
        <v>21</v>
      </c>
      <c r="N23" s="97">
        <f>N$2/L23</f>
        <v>3.0769230769230771</v>
      </c>
      <c r="O23" s="336" t="s">
        <v>393</v>
      </c>
      <c r="P23" s="118" t="s">
        <v>1113</v>
      </c>
      <c r="Q23" s="30" t="s">
        <v>318</v>
      </c>
      <c r="R23" s="30">
        <v>1E-3</v>
      </c>
      <c r="S23" s="196">
        <f t="shared" si="5"/>
        <v>1.0388002970251077E-3</v>
      </c>
      <c r="T23" s="32" t="s">
        <v>602</v>
      </c>
      <c r="U23" s="299">
        <v>500</v>
      </c>
      <c r="V23" s="299">
        <v>800</v>
      </c>
      <c r="W23" s="96">
        <f t="shared" si="6"/>
        <v>0.08</v>
      </c>
      <c r="X23" s="113" t="s">
        <v>654</v>
      </c>
      <c r="Y23" s="113" t="s">
        <v>654</v>
      </c>
      <c r="Z23" s="40"/>
      <c r="AA23" s="324">
        <v>1.3</v>
      </c>
      <c r="AB23" s="97">
        <f t="shared" si="7"/>
        <v>1.2704553816220041</v>
      </c>
      <c r="AC23" s="32" t="s">
        <v>122</v>
      </c>
      <c r="AD23" s="299">
        <v>3100</v>
      </c>
      <c r="AE23" s="299">
        <v>3200</v>
      </c>
      <c r="AF23" s="100">
        <f t="shared" si="18"/>
        <v>9.6774193548387094E-2</v>
      </c>
      <c r="AG23" s="114" t="s">
        <v>518</v>
      </c>
      <c r="AH23" s="114" t="s">
        <v>519</v>
      </c>
      <c r="AI23" s="40" t="s">
        <v>318</v>
      </c>
      <c r="AJ23" s="326">
        <v>6.7</v>
      </c>
      <c r="AK23" s="97">
        <f t="shared" si="9"/>
        <v>0.87578052019104247</v>
      </c>
      <c r="AL23" s="32" t="s">
        <v>122</v>
      </c>
      <c r="AM23" s="299">
        <v>390</v>
      </c>
      <c r="AN23" s="299">
        <v>845</v>
      </c>
      <c r="AO23" s="96">
        <f t="shared" si="10"/>
        <v>0.15384615384615385</v>
      </c>
      <c r="AP23" s="159" t="s">
        <v>547</v>
      </c>
      <c r="AQ23" s="156">
        <v>0</v>
      </c>
      <c r="AR23" s="40"/>
      <c r="AS23" s="40" t="s">
        <v>1069</v>
      </c>
      <c r="AT23" s="97">
        <f t="shared" si="11"/>
        <v>0.82119469259471434</v>
      </c>
      <c r="AU23" s="32" t="s">
        <v>132</v>
      </c>
      <c r="AV23" s="299">
        <v>700</v>
      </c>
      <c r="AW23" s="299">
        <v>1000</v>
      </c>
      <c r="AX23" s="96">
        <f t="shared" si="12"/>
        <v>8.5714285714285715E-2</v>
      </c>
      <c r="AY23" s="156">
        <v>0</v>
      </c>
      <c r="AZ23" s="156">
        <v>0</v>
      </c>
      <c r="BA23" s="40"/>
      <c r="BB23" s="332">
        <v>1.8</v>
      </c>
      <c r="BC23" s="97">
        <f t="shared" si="13"/>
        <v>1.2183800306278714</v>
      </c>
      <c r="BD23" s="32" t="s">
        <v>122</v>
      </c>
      <c r="BE23" s="32"/>
      <c r="BF23" s="299">
        <v>1700</v>
      </c>
      <c r="BG23" s="299">
        <v>3000</v>
      </c>
      <c r="BH23" s="96">
        <f t="shared" si="14"/>
        <v>0.23529411764705882</v>
      </c>
      <c r="BI23" s="156">
        <v>0</v>
      </c>
      <c r="BJ23" s="156">
        <v>0</v>
      </c>
      <c r="BK23" s="40"/>
      <c r="BL23" s="115">
        <v>4.8</v>
      </c>
      <c r="BM23" s="30">
        <f t="shared" si="15"/>
        <v>0.47115907571702997</v>
      </c>
      <c r="BN23" s="30"/>
      <c r="BO23" s="251">
        <f t="shared" si="16"/>
        <v>15.800999999999998</v>
      </c>
      <c r="BP23" s="30"/>
      <c r="BQ23" s="30"/>
      <c r="BT23" s="32"/>
      <c r="BU23" s="32"/>
      <c r="BV23" s="32"/>
      <c r="BW23" s="32"/>
      <c r="BX23" s="32"/>
      <c r="BY23" s="32"/>
      <c r="BZ23" s="32"/>
      <c r="CA23" s="32"/>
      <c r="CB23" s="32"/>
      <c r="CC23" s="32"/>
      <c r="CD23" s="32"/>
      <c r="CE23" s="32"/>
      <c r="CF23" s="32"/>
      <c r="CG23" s="32"/>
      <c r="CH23" s="32"/>
      <c r="CI23" s="32"/>
      <c r="CJ23" s="32"/>
      <c r="CK23" s="32"/>
      <c r="CL23" s="32"/>
      <c r="CM23" s="32"/>
      <c r="CN23" s="32"/>
      <c r="CO23" s="32"/>
      <c r="CP23" s="32"/>
    </row>
    <row r="24" spans="1:94" x14ac:dyDescent="0.3">
      <c r="A24" s="30" t="s">
        <v>91</v>
      </c>
      <c r="B24" s="29">
        <v>3200</v>
      </c>
      <c r="C24" s="3" t="s">
        <v>22</v>
      </c>
      <c r="D24" s="179" t="s">
        <v>161</v>
      </c>
      <c r="E24" s="84">
        <v>5</v>
      </c>
      <c r="F24" s="32"/>
      <c r="G24" s="32"/>
      <c r="H24" s="32"/>
      <c r="I24" s="33"/>
      <c r="J24" s="33" t="s">
        <v>67</v>
      </c>
      <c r="K24" s="32" t="s">
        <v>68</v>
      </c>
      <c r="L24" s="299">
        <v>4</v>
      </c>
      <c r="M24" s="299">
        <v>4</v>
      </c>
      <c r="N24" s="97">
        <f>N$2/L24</f>
        <v>10</v>
      </c>
      <c r="O24" s="336" t="s">
        <v>1113</v>
      </c>
      <c r="P24" s="40" t="s">
        <v>122</v>
      </c>
      <c r="Q24" t="s">
        <v>318</v>
      </c>
      <c r="R24" s="30">
        <v>0.1</v>
      </c>
      <c r="S24" s="196">
        <f t="shared" si="5"/>
        <v>0.10388002970251078</v>
      </c>
      <c r="T24" s="32" t="s">
        <v>68</v>
      </c>
      <c r="U24" s="299">
        <v>0</v>
      </c>
      <c r="V24" s="299">
        <v>0</v>
      </c>
      <c r="W24" s="96" t="e">
        <f t="shared" si="6"/>
        <v>#DIV/0!</v>
      </c>
      <c r="X24" s="55" t="s">
        <v>122</v>
      </c>
      <c r="Y24" s="55" t="s">
        <v>122</v>
      </c>
      <c r="Z24" s="40"/>
      <c r="AA24" s="324" t="s">
        <v>237</v>
      </c>
      <c r="AB24" s="97">
        <f t="shared" si="7"/>
        <v>0</v>
      </c>
      <c r="AC24" s="84" t="s">
        <v>80</v>
      </c>
      <c r="AD24" s="299">
        <v>194</v>
      </c>
      <c r="AE24" s="299">
        <v>194</v>
      </c>
      <c r="AF24" s="100">
        <f t="shared" si="18"/>
        <v>1.5463917525773196</v>
      </c>
      <c r="AG24" s="114" t="s">
        <v>520</v>
      </c>
      <c r="AH24" s="114" t="s">
        <v>521</v>
      </c>
      <c r="AI24" s="40" t="s">
        <v>318</v>
      </c>
      <c r="AJ24" s="326">
        <v>3.4</v>
      </c>
      <c r="AK24" s="97">
        <f t="shared" si="9"/>
        <v>0.44442593561933491</v>
      </c>
      <c r="AL24" s="32">
        <v>0</v>
      </c>
      <c r="AM24" s="299">
        <v>0</v>
      </c>
      <c r="AN24" s="299">
        <v>0</v>
      </c>
      <c r="AO24" s="96" t="e">
        <f t="shared" si="10"/>
        <v>#DIV/0!</v>
      </c>
      <c r="AP24" s="40" t="s">
        <v>122</v>
      </c>
      <c r="AQ24" s="40" t="s">
        <v>122</v>
      </c>
      <c r="AR24" s="40"/>
      <c r="AS24" s="40" t="s">
        <v>237</v>
      </c>
      <c r="AT24" s="97">
        <f t="shared" si="11"/>
        <v>0</v>
      </c>
      <c r="AU24" s="32" t="s">
        <v>129</v>
      </c>
      <c r="AV24" s="299">
        <v>1</v>
      </c>
      <c r="AW24" s="299">
        <v>5</v>
      </c>
      <c r="AX24" s="96">
        <f t="shared" si="12"/>
        <v>60</v>
      </c>
      <c r="AY24" s="156">
        <v>0</v>
      </c>
      <c r="AZ24" s="114" t="s">
        <v>660</v>
      </c>
      <c r="BA24" s="40"/>
      <c r="BB24" s="332" t="s">
        <v>237</v>
      </c>
      <c r="BC24" s="97">
        <f t="shared" si="13"/>
        <v>0</v>
      </c>
      <c r="BD24" s="32" t="s">
        <v>82</v>
      </c>
      <c r="BE24" s="32">
        <v>2.4</v>
      </c>
      <c r="BF24" s="299">
        <v>300</v>
      </c>
      <c r="BG24" s="299">
        <v>430</v>
      </c>
      <c r="BH24" s="96">
        <f t="shared" si="14"/>
        <v>1.3333333333333333</v>
      </c>
      <c r="BI24" s="114" t="s">
        <v>685</v>
      </c>
      <c r="BJ24" s="114" t="s">
        <v>1136</v>
      </c>
      <c r="BK24" s="40"/>
      <c r="BL24" s="115">
        <v>6.3</v>
      </c>
      <c r="BM24" s="30">
        <f t="shared" si="15"/>
        <v>0.61839628687860182</v>
      </c>
      <c r="BN24" s="30"/>
      <c r="BO24" s="251">
        <f t="shared" si="16"/>
        <v>9.8000000000000007</v>
      </c>
      <c r="BP24" s="30"/>
      <c r="BQ24" s="30"/>
      <c r="BT24" s="32"/>
      <c r="BU24" s="32"/>
      <c r="BV24" s="32"/>
      <c r="BW24" s="32"/>
      <c r="BX24" s="32"/>
      <c r="BY24" s="32"/>
      <c r="BZ24" s="32"/>
      <c r="CA24" s="32"/>
      <c r="CB24" s="32"/>
      <c r="CC24" s="32"/>
      <c r="CD24" s="32"/>
      <c r="CE24" s="32"/>
      <c r="CF24" s="32"/>
      <c r="CG24" s="32"/>
      <c r="CH24" s="32"/>
      <c r="CI24" s="32"/>
      <c r="CJ24" s="32"/>
      <c r="CK24" s="32"/>
      <c r="CL24" s="32"/>
      <c r="CM24" s="32"/>
      <c r="CN24" s="32"/>
      <c r="CO24" s="32"/>
      <c r="CP24" s="32"/>
    </row>
    <row r="25" spans="1:94" x14ac:dyDescent="0.3">
      <c r="A25" s="30" t="s">
        <v>168</v>
      </c>
      <c r="B25" s="34">
        <v>3260</v>
      </c>
      <c r="C25" s="3" t="s">
        <v>26</v>
      </c>
      <c r="D25" s="179" t="s">
        <v>169</v>
      </c>
      <c r="E25" s="84" t="s">
        <v>370</v>
      </c>
      <c r="F25" s="32"/>
      <c r="G25" s="32"/>
      <c r="H25" s="32"/>
      <c r="I25" s="84"/>
      <c r="J25" s="33" t="s">
        <v>67</v>
      </c>
      <c r="K25" s="32" t="s">
        <v>122</v>
      </c>
      <c r="L25" s="299">
        <v>0</v>
      </c>
      <c r="M25" s="299">
        <v>0</v>
      </c>
      <c r="N25" s="97" t="s">
        <v>122</v>
      </c>
      <c r="O25" s="52" t="s">
        <v>122</v>
      </c>
      <c r="P25" s="40" t="s">
        <v>122</v>
      </c>
      <c r="Q25" s="97" t="s">
        <v>122</v>
      </c>
      <c r="R25" s="97">
        <v>0</v>
      </c>
      <c r="S25" s="196">
        <f t="shared" si="5"/>
        <v>0</v>
      </c>
      <c r="T25" s="32" t="s">
        <v>602</v>
      </c>
      <c r="U25" s="299">
        <v>30000</v>
      </c>
      <c r="V25" s="299">
        <v>60000</v>
      </c>
      <c r="W25" s="96">
        <f t="shared" si="6"/>
        <v>1.3333333333333333E-3</v>
      </c>
      <c r="X25" s="156">
        <v>0</v>
      </c>
      <c r="Y25" s="113" t="s">
        <v>425</v>
      </c>
      <c r="Z25" s="40"/>
      <c r="AA25" s="324">
        <v>5.6</v>
      </c>
      <c r="AB25" s="97">
        <f t="shared" si="7"/>
        <v>5.4727308746794012</v>
      </c>
      <c r="AC25" s="32" t="s">
        <v>122</v>
      </c>
      <c r="AD25" s="299">
        <v>470000</v>
      </c>
      <c r="AE25" s="299">
        <v>520000</v>
      </c>
      <c r="AF25" s="100">
        <f t="shared" si="18"/>
        <v>6.382978723404255E-4</v>
      </c>
      <c r="AG25" s="114" t="s">
        <v>522</v>
      </c>
      <c r="AH25" s="156">
        <v>0</v>
      </c>
      <c r="AI25" s="40" t="s">
        <v>287</v>
      </c>
      <c r="AJ25" s="326" t="s">
        <v>686</v>
      </c>
      <c r="AK25" s="97">
        <f t="shared" si="9"/>
        <v>8.3656646704815998</v>
      </c>
      <c r="AL25" s="32" t="s">
        <v>122</v>
      </c>
      <c r="AM25" s="299">
        <v>10000</v>
      </c>
      <c r="AN25" s="299">
        <v>47500</v>
      </c>
      <c r="AO25" s="96">
        <f t="shared" si="10"/>
        <v>6.0000000000000001E-3</v>
      </c>
      <c r="AP25" s="215" t="s">
        <v>687</v>
      </c>
      <c r="AQ25" s="114" t="s">
        <v>688</v>
      </c>
      <c r="AR25" s="40"/>
      <c r="AS25" s="40" t="s">
        <v>1082</v>
      </c>
      <c r="AT25" s="97">
        <f t="shared" si="11"/>
        <v>2.3267182956850241</v>
      </c>
      <c r="AU25" s="32" t="s">
        <v>122</v>
      </c>
      <c r="AV25" s="299">
        <v>8000</v>
      </c>
      <c r="AW25" s="299">
        <v>20000</v>
      </c>
      <c r="AX25" s="96">
        <f t="shared" si="12"/>
        <v>7.4999999999999997E-3</v>
      </c>
      <c r="AY25" s="156">
        <v>0</v>
      </c>
      <c r="AZ25" s="156">
        <v>0</v>
      </c>
      <c r="BA25" s="40"/>
      <c r="BB25" s="332">
        <v>1.7</v>
      </c>
      <c r="BC25" s="97">
        <f t="shared" si="13"/>
        <v>1.1506922511485451</v>
      </c>
      <c r="BD25" s="32" t="s">
        <v>122</v>
      </c>
      <c r="BE25" s="32">
        <v>4</v>
      </c>
      <c r="BF25" s="299">
        <v>90000</v>
      </c>
      <c r="BG25" s="299">
        <v>156000</v>
      </c>
      <c r="BH25" s="96">
        <f t="shared" si="14"/>
        <v>4.4444444444444444E-3</v>
      </c>
      <c r="BI25" s="156">
        <v>0</v>
      </c>
      <c r="BJ25" s="156">
        <v>0</v>
      </c>
      <c r="BK25" s="40"/>
      <c r="BL25" s="97">
        <v>15.4</v>
      </c>
      <c r="BM25" s="30">
        <f t="shared" si="15"/>
        <v>1.5116353679254713</v>
      </c>
      <c r="BN25" s="30"/>
      <c r="BO25" s="251">
        <f t="shared" si="16"/>
        <v>90.100000000000009</v>
      </c>
      <c r="BP25" s="30"/>
      <c r="BQ25" s="30"/>
      <c r="BT25" s="32"/>
      <c r="BU25" s="32"/>
      <c r="BV25" s="32"/>
      <c r="BW25" s="32"/>
      <c r="BX25" s="32"/>
      <c r="BY25" s="32"/>
      <c r="BZ25" s="32"/>
      <c r="CA25" s="32"/>
      <c r="CB25" s="32"/>
      <c r="CC25" s="32"/>
      <c r="CD25" s="32"/>
      <c r="CE25" s="32"/>
      <c r="CF25" s="32"/>
      <c r="CG25" s="32"/>
      <c r="CH25" s="32"/>
      <c r="CI25" s="32"/>
      <c r="CJ25" s="32"/>
      <c r="CK25" s="32"/>
      <c r="CL25" s="32"/>
      <c r="CM25" s="32"/>
      <c r="CN25" s="32"/>
      <c r="CO25" s="32"/>
      <c r="CP25" s="32"/>
    </row>
    <row r="26" spans="1:94" x14ac:dyDescent="0.3">
      <c r="A26" s="2" t="s">
        <v>164</v>
      </c>
      <c r="B26" s="34">
        <v>3290</v>
      </c>
      <c r="C26" s="3" t="s">
        <v>24</v>
      </c>
      <c r="D26" s="179" t="s">
        <v>165</v>
      </c>
      <c r="E26" s="84" t="s">
        <v>370</v>
      </c>
      <c r="F26" s="84"/>
      <c r="G26" s="32">
        <v>3</v>
      </c>
      <c r="H26" s="32" t="s">
        <v>80</v>
      </c>
      <c r="I26" s="94" t="s">
        <v>80</v>
      </c>
      <c r="J26" s="94"/>
      <c r="K26" s="32" t="s">
        <v>122</v>
      </c>
      <c r="L26" s="299">
        <v>0</v>
      </c>
      <c r="M26" s="299">
        <v>0</v>
      </c>
      <c r="N26" s="94" t="s">
        <v>122</v>
      </c>
      <c r="O26" s="52" t="s">
        <v>122</v>
      </c>
      <c r="P26" s="40" t="s">
        <v>122</v>
      </c>
      <c r="Q26" s="30" t="s">
        <v>122</v>
      </c>
      <c r="R26" s="30">
        <v>0</v>
      </c>
      <c r="S26" s="196">
        <f t="shared" si="5"/>
        <v>0</v>
      </c>
      <c r="T26" s="32" t="s">
        <v>87</v>
      </c>
      <c r="U26" s="299">
        <v>30</v>
      </c>
      <c r="V26" s="299">
        <v>50</v>
      </c>
      <c r="W26" s="96">
        <f t="shared" si="6"/>
        <v>1.3333333333333333</v>
      </c>
      <c r="X26" s="120" t="s">
        <v>425</v>
      </c>
      <c r="Y26" s="120" t="s">
        <v>425</v>
      </c>
      <c r="Z26" s="40" t="s">
        <v>1029</v>
      </c>
      <c r="AA26" s="324">
        <v>98.1</v>
      </c>
      <c r="AB26" s="97">
        <f t="shared" si="7"/>
        <v>95.870517643937376</v>
      </c>
      <c r="AC26" s="84" t="s">
        <v>80</v>
      </c>
      <c r="AD26" s="299"/>
      <c r="AE26" s="299"/>
      <c r="AF26" s="100" t="e">
        <f t="shared" si="18"/>
        <v>#DIV/0!</v>
      </c>
      <c r="AG26" s="40"/>
      <c r="AH26" s="40"/>
      <c r="AI26" s="40"/>
      <c r="AJ26" s="326"/>
      <c r="AK26" s="97">
        <f t="shared" si="9"/>
        <v>0</v>
      </c>
      <c r="AL26" s="32">
        <v>1</v>
      </c>
      <c r="AM26" s="299">
        <v>0</v>
      </c>
      <c r="AN26" s="299">
        <v>0</v>
      </c>
      <c r="AO26" s="96" t="e">
        <f t="shared" si="10"/>
        <v>#DIV/0!</v>
      </c>
      <c r="AP26" s="40">
        <v>0</v>
      </c>
      <c r="AQ26" s="215" t="s">
        <v>813</v>
      </c>
      <c r="AR26" s="40"/>
      <c r="AS26" s="40" t="s">
        <v>237</v>
      </c>
      <c r="AT26" s="97">
        <f t="shared" si="11"/>
        <v>0</v>
      </c>
      <c r="AU26" s="32" t="s">
        <v>122</v>
      </c>
      <c r="AV26" s="299">
        <v>0</v>
      </c>
      <c r="AW26" s="299">
        <v>2</v>
      </c>
      <c r="AX26" s="96" t="e">
        <f t="shared" si="12"/>
        <v>#DIV/0!</v>
      </c>
      <c r="AY26" s="40">
        <v>0</v>
      </c>
      <c r="AZ26" s="40">
        <v>0</v>
      </c>
      <c r="BA26" s="40"/>
      <c r="BB26" s="332" t="s">
        <v>237</v>
      </c>
      <c r="BC26" s="97">
        <f t="shared" si="13"/>
        <v>0</v>
      </c>
      <c r="BD26" s="32" t="s">
        <v>122</v>
      </c>
      <c r="BE26" s="32">
        <v>5</v>
      </c>
      <c r="BF26" s="299">
        <v>62000</v>
      </c>
      <c r="BG26" s="299">
        <v>322000</v>
      </c>
      <c r="BH26" s="96">
        <f t="shared" si="14"/>
        <v>6.4516129032258064E-3</v>
      </c>
      <c r="BI26" s="113" t="s">
        <v>827</v>
      </c>
      <c r="BJ26" s="113" t="s">
        <v>656</v>
      </c>
      <c r="BK26" s="40"/>
      <c r="BL26" s="115">
        <v>58.2</v>
      </c>
      <c r="BM26" s="30">
        <f t="shared" si="15"/>
        <v>5.7128037930689892</v>
      </c>
      <c r="BN26" s="30"/>
      <c r="BO26" s="251">
        <f t="shared" si="16"/>
        <v>156.30000000000001</v>
      </c>
      <c r="BP26" s="30" t="s">
        <v>1112</v>
      </c>
      <c r="BQ26" s="30"/>
      <c r="BT26" s="32"/>
      <c r="BU26" s="32"/>
      <c r="BV26" s="32"/>
      <c r="BW26" s="32"/>
      <c r="BX26" s="32"/>
      <c r="BY26" s="32"/>
      <c r="BZ26" s="32"/>
      <c r="CA26" s="32"/>
      <c r="CB26" s="32"/>
      <c r="CC26" s="32"/>
      <c r="CD26" s="32"/>
      <c r="CE26" s="32"/>
      <c r="CF26" s="32"/>
      <c r="CG26" s="32"/>
      <c r="CH26" s="32"/>
      <c r="CI26" s="32"/>
      <c r="CJ26" s="32"/>
      <c r="CK26" s="32"/>
      <c r="CL26" s="32"/>
      <c r="CM26" s="32"/>
      <c r="CN26" s="32"/>
      <c r="CO26" s="32"/>
      <c r="CP26" s="32"/>
    </row>
    <row r="27" spans="1:94" x14ac:dyDescent="0.3">
      <c r="A27" s="5" t="s">
        <v>70</v>
      </c>
      <c r="B27" s="34">
        <v>3320</v>
      </c>
      <c r="C27" s="3" t="s">
        <v>71</v>
      </c>
      <c r="D27" s="179" t="s">
        <v>170</v>
      </c>
      <c r="E27" s="84">
        <v>4</v>
      </c>
      <c r="F27" s="32"/>
      <c r="G27" s="32">
        <v>3</v>
      </c>
      <c r="H27" s="32"/>
      <c r="I27" s="33"/>
      <c r="J27" s="33" t="s">
        <v>67</v>
      </c>
      <c r="K27" s="32" t="s">
        <v>68</v>
      </c>
      <c r="L27" s="299">
        <v>0</v>
      </c>
      <c r="M27" s="299">
        <v>0</v>
      </c>
      <c r="N27" s="94" t="s">
        <v>122</v>
      </c>
      <c r="O27" s="340" t="s">
        <v>414</v>
      </c>
      <c r="P27" s="113" t="s">
        <v>414</v>
      </c>
      <c r="Q27" t="s">
        <v>389</v>
      </c>
      <c r="R27" s="30">
        <v>0</v>
      </c>
      <c r="S27" s="196">
        <f t="shared" si="5"/>
        <v>0</v>
      </c>
      <c r="T27" s="32" t="s">
        <v>82</v>
      </c>
      <c r="U27" s="299">
        <v>4000</v>
      </c>
      <c r="V27" s="299">
        <v>6000</v>
      </c>
      <c r="W27" s="96">
        <f t="shared" si="6"/>
        <v>0.01</v>
      </c>
      <c r="X27" s="113" t="s">
        <v>654</v>
      </c>
      <c r="Y27" s="113" t="s">
        <v>425</v>
      </c>
      <c r="Z27" s="40"/>
      <c r="AA27" s="324">
        <v>0.3</v>
      </c>
      <c r="AB27" s="97">
        <f t="shared" si="7"/>
        <v>0.29318201114353937</v>
      </c>
      <c r="AC27" s="32" t="s">
        <v>122</v>
      </c>
      <c r="AD27" s="299">
        <v>600000</v>
      </c>
      <c r="AE27" s="299">
        <v>710000</v>
      </c>
      <c r="AF27" s="100">
        <f t="shared" si="18"/>
        <v>5.0000000000000001E-4</v>
      </c>
      <c r="AG27" s="114" t="s">
        <v>523</v>
      </c>
      <c r="AH27" s="156">
        <v>0</v>
      </c>
      <c r="AI27" s="40" t="s">
        <v>524</v>
      </c>
      <c r="AJ27" s="326">
        <v>84.1</v>
      </c>
      <c r="AK27" s="97">
        <f t="shared" si="9"/>
        <v>10.993006231054725</v>
      </c>
      <c r="AL27" s="32">
        <v>3</v>
      </c>
      <c r="AM27" s="299">
        <v>5885</v>
      </c>
      <c r="AN27" s="299">
        <v>15200</v>
      </c>
      <c r="AO27" s="96">
        <f t="shared" si="10"/>
        <v>1.0195412064570943E-2</v>
      </c>
      <c r="AP27" s="215" t="s">
        <v>692</v>
      </c>
      <c r="AQ27" s="114" t="s">
        <v>693</v>
      </c>
      <c r="AR27" s="40"/>
      <c r="AS27" s="40" t="s">
        <v>1083</v>
      </c>
      <c r="AT27" s="97">
        <f t="shared" si="11"/>
        <v>0.41059734629735717</v>
      </c>
      <c r="AU27" s="32" t="s">
        <v>132</v>
      </c>
      <c r="AV27" s="299">
        <v>1500</v>
      </c>
      <c r="AW27" s="299">
        <v>3000</v>
      </c>
      <c r="AX27" s="96">
        <f t="shared" si="12"/>
        <v>0.04</v>
      </c>
      <c r="AY27" s="113" t="s">
        <v>694</v>
      </c>
      <c r="AZ27" s="113" t="s">
        <v>695</v>
      </c>
      <c r="BA27" s="40"/>
      <c r="BB27" s="332">
        <v>0.2</v>
      </c>
      <c r="BC27" s="97">
        <f t="shared" si="13"/>
        <v>0.13537555895865239</v>
      </c>
      <c r="BD27" s="32" t="s">
        <v>122</v>
      </c>
      <c r="BE27" s="32">
        <v>4.5</v>
      </c>
      <c r="BF27" s="299">
        <v>129000</v>
      </c>
      <c r="BG27" s="299">
        <v>222000</v>
      </c>
      <c r="BH27" s="96">
        <f t="shared" si="14"/>
        <v>3.1007751937984496E-3</v>
      </c>
      <c r="BI27" s="114" t="s">
        <v>690</v>
      </c>
      <c r="BJ27" s="113" t="s">
        <v>691</v>
      </c>
      <c r="BK27" s="40"/>
      <c r="BL27" s="30">
        <v>11</v>
      </c>
      <c r="BM27" s="30">
        <f t="shared" si="15"/>
        <v>1.0797395485181938</v>
      </c>
      <c r="BN27" s="30"/>
      <c r="BO27" s="251">
        <f t="shared" si="16"/>
        <v>96.199999999999989</v>
      </c>
      <c r="BP27" s="30"/>
      <c r="BQ27" s="30"/>
      <c r="BT27" s="32"/>
      <c r="BU27" s="32"/>
      <c r="BV27" s="32"/>
      <c r="BW27" s="32"/>
      <c r="BX27" s="32"/>
      <c r="BY27" s="32"/>
      <c r="BZ27" s="32"/>
      <c r="CA27" s="32"/>
      <c r="CB27" s="32"/>
      <c r="CC27" s="32"/>
      <c r="CD27" s="32"/>
      <c r="CE27" s="32"/>
      <c r="CF27" s="32"/>
      <c r="CG27" s="32"/>
      <c r="CH27" s="32"/>
      <c r="CI27" s="32"/>
      <c r="CJ27" s="32"/>
      <c r="CK27" s="32"/>
      <c r="CL27" s="32"/>
      <c r="CM27" s="32"/>
      <c r="CN27" s="32"/>
      <c r="CO27" s="32"/>
      <c r="CP27" s="32"/>
    </row>
    <row r="28" spans="1:94" x14ac:dyDescent="0.3">
      <c r="A28" s="30" t="s">
        <v>166</v>
      </c>
      <c r="B28" s="34">
        <v>3350</v>
      </c>
      <c r="C28" s="3" t="s">
        <v>25</v>
      </c>
      <c r="D28" s="179" t="s">
        <v>167</v>
      </c>
      <c r="E28" s="84">
        <v>4</v>
      </c>
      <c r="F28" s="42"/>
      <c r="G28" s="32"/>
      <c r="H28" s="32"/>
      <c r="I28" s="94"/>
      <c r="J28" s="33" t="s">
        <v>67</v>
      </c>
      <c r="K28" s="32" t="s">
        <v>122</v>
      </c>
      <c r="L28" s="299">
        <v>0</v>
      </c>
      <c r="M28" s="299">
        <v>0</v>
      </c>
      <c r="N28" s="94" t="s">
        <v>122</v>
      </c>
      <c r="O28" s="52" t="s">
        <v>122</v>
      </c>
      <c r="P28" s="40" t="s">
        <v>122</v>
      </c>
      <c r="Q28" t="s">
        <v>122</v>
      </c>
      <c r="R28" s="30">
        <v>0</v>
      </c>
      <c r="S28" s="196">
        <f t="shared" si="5"/>
        <v>0</v>
      </c>
      <c r="T28" s="32" t="s">
        <v>80</v>
      </c>
      <c r="U28" s="299">
        <v>1100</v>
      </c>
      <c r="V28" s="299">
        <v>1200</v>
      </c>
      <c r="W28" s="96">
        <f t="shared" si="6"/>
        <v>3.6363636363636362E-2</v>
      </c>
      <c r="X28" s="113" t="s">
        <v>425</v>
      </c>
      <c r="Y28" s="113" t="s">
        <v>425</v>
      </c>
      <c r="Z28" s="40"/>
      <c r="AA28" s="324">
        <v>0.1</v>
      </c>
      <c r="AB28" s="97">
        <f t="shared" si="7"/>
        <v>9.7727337047846474E-2</v>
      </c>
      <c r="AC28" s="32" t="s">
        <v>122</v>
      </c>
      <c r="AD28" s="299">
        <v>290000</v>
      </c>
      <c r="AE28" s="299">
        <v>730000</v>
      </c>
      <c r="AF28" s="100">
        <f t="shared" si="18"/>
        <v>1.0344827586206897E-3</v>
      </c>
      <c r="AG28" s="113" t="s">
        <v>525</v>
      </c>
      <c r="AH28" s="40">
        <v>0</v>
      </c>
      <c r="AI28" s="40" t="s">
        <v>511</v>
      </c>
      <c r="AJ28" s="326">
        <v>63.3</v>
      </c>
      <c r="AK28" s="97">
        <f t="shared" si="9"/>
        <v>8.2741652131482066</v>
      </c>
      <c r="AL28" s="32">
        <v>3</v>
      </c>
      <c r="AM28" s="299">
        <v>1256</v>
      </c>
      <c r="AN28" s="299">
        <v>1256</v>
      </c>
      <c r="AO28" s="96">
        <f t="shared" si="10"/>
        <v>4.7770700636942678E-2</v>
      </c>
      <c r="AP28" s="215" t="s">
        <v>696</v>
      </c>
      <c r="AQ28" s="114" t="s">
        <v>697</v>
      </c>
      <c r="AR28" s="40"/>
      <c r="AS28" s="40" t="s">
        <v>1084</v>
      </c>
      <c r="AT28" s="97">
        <f t="shared" si="11"/>
        <v>6.8432891049559533E-2</v>
      </c>
      <c r="AU28" s="32" t="s">
        <v>137</v>
      </c>
      <c r="AV28" s="299">
        <v>300</v>
      </c>
      <c r="AW28" s="299">
        <v>400</v>
      </c>
      <c r="AX28" s="96">
        <f t="shared" si="12"/>
        <v>0.2</v>
      </c>
      <c r="AY28" s="156">
        <v>0</v>
      </c>
      <c r="AZ28" s="156">
        <v>0</v>
      </c>
      <c r="BA28" s="40"/>
      <c r="BB28" s="332">
        <v>1.8</v>
      </c>
      <c r="BC28" s="97">
        <f t="shared" si="13"/>
        <v>1.2183800306278714</v>
      </c>
      <c r="BD28" s="32" t="s">
        <v>122</v>
      </c>
      <c r="BE28" s="32">
        <v>4</v>
      </c>
      <c r="BF28" s="299">
        <v>244000</v>
      </c>
      <c r="BG28" s="299">
        <v>458000</v>
      </c>
      <c r="BH28" s="96">
        <f t="shared" si="14"/>
        <v>1.639344262295082E-3</v>
      </c>
      <c r="BI28" s="156">
        <v>0</v>
      </c>
      <c r="BJ28" s="156">
        <v>0</v>
      </c>
      <c r="BK28" s="40"/>
      <c r="BL28" s="30">
        <v>34.6</v>
      </c>
      <c r="BM28" s="30">
        <f t="shared" si="15"/>
        <v>3.3962716707935914</v>
      </c>
      <c r="BN28" s="30"/>
      <c r="BO28" s="251">
        <f t="shared" si="16"/>
        <v>99.9</v>
      </c>
      <c r="BP28" s="30"/>
      <c r="BQ28" s="30"/>
      <c r="BT28" s="32"/>
      <c r="BU28" s="32"/>
      <c r="BV28" s="32"/>
      <c r="BW28" s="32"/>
      <c r="BX28" s="32"/>
      <c r="BY28" s="32"/>
      <c r="BZ28" s="32"/>
      <c r="CA28" s="32"/>
      <c r="CB28" s="32"/>
      <c r="CC28" s="32"/>
      <c r="CD28" s="32"/>
      <c r="CE28" s="32"/>
      <c r="CF28" s="32"/>
      <c r="CG28" s="32"/>
      <c r="CH28" s="32"/>
      <c r="CI28" s="32"/>
      <c r="CJ28" s="32"/>
      <c r="CK28" s="32"/>
      <c r="CL28" s="32"/>
      <c r="CM28" s="32"/>
      <c r="CN28" s="32"/>
      <c r="CO28" s="32"/>
      <c r="CP28" s="32"/>
    </row>
    <row r="29" spans="1:94" s="30" customFormat="1" x14ac:dyDescent="0.3">
      <c r="A29" s="30" t="s">
        <v>73</v>
      </c>
      <c r="B29" s="29">
        <v>4330</v>
      </c>
      <c r="C29" s="3" t="s">
        <v>27</v>
      </c>
      <c r="D29" s="179" t="s">
        <v>171</v>
      </c>
      <c r="E29" s="84">
        <v>14</v>
      </c>
      <c r="F29" s="32"/>
      <c r="G29" s="32"/>
      <c r="H29" s="32"/>
      <c r="I29" s="33"/>
      <c r="J29" s="33" t="s">
        <v>67</v>
      </c>
      <c r="K29" s="32" t="s">
        <v>602</v>
      </c>
      <c r="L29" s="299">
        <v>142</v>
      </c>
      <c r="M29" s="299">
        <v>142</v>
      </c>
      <c r="N29" s="97">
        <f>N$2/L29</f>
        <v>0.28169014084507044</v>
      </c>
      <c r="O29" s="336" t="s">
        <v>1113</v>
      </c>
      <c r="P29" s="119" t="s">
        <v>1139</v>
      </c>
      <c r="Q29" s="30" t="s">
        <v>318</v>
      </c>
      <c r="R29" s="30">
        <v>0.1</v>
      </c>
      <c r="S29" s="196">
        <f t="shared" si="5"/>
        <v>0.10388002970251078</v>
      </c>
      <c r="T29" s="32" t="s">
        <v>602</v>
      </c>
      <c r="U29" s="299">
        <v>7000</v>
      </c>
      <c r="V29" s="299">
        <v>8000</v>
      </c>
      <c r="W29" s="96">
        <f t="shared" si="6"/>
        <v>5.7142857142857143E-3</v>
      </c>
      <c r="X29" s="114" t="s">
        <v>426</v>
      </c>
      <c r="Y29" s="114" t="s">
        <v>651</v>
      </c>
      <c r="Z29" s="40"/>
      <c r="AA29" s="324" t="s">
        <v>698</v>
      </c>
      <c r="AB29" s="97">
        <f t="shared" si="7"/>
        <v>6.8409135933492529</v>
      </c>
      <c r="AC29" s="32" t="s">
        <v>122</v>
      </c>
      <c r="AD29" s="299">
        <v>23000</v>
      </c>
      <c r="AE29" s="299">
        <v>50000</v>
      </c>
      <c r="AF29" s="100">
        <f t="shared" si="18"/>
        <v>1.3043478260869565E-2</v>
      </c>
      <c r="AG29" s="114" t="s">
        <v>810</v>
      </c>
      <c r="AH29" s="114" t="s">
        <v>811</v>
      </c>
      <c r="AI29" s="40"/>
      <c r="AJ29" s="326">
        <v>31.4</v>
      </c>
      <c r="AK29" s="97">
        <f t="shared" si="9"/>
        <v>4.1044042289550342</v>
      </c>
      <c r="AL29" s="32">
        <v>3</v>
      </c>
      <c r="AM29" s="299">
        <v>1500</v>
      </c>
      <c r="AN29" s="299">
        <v>2300</v>
      </c>
      <c r="AO29" s="96">
        <f t="shared" si="10"/>
        <v>0.04</v>
      </c>
      <c r="AP29" s="40">
        <v>0</v>
      </c>
      <c r="AQ29" s="114" t="s">
        <v>1121</v>
      </c>
      <c r="AR29" s="40"/>
      <c r="AS29" s="40" t="s">
        <v>1085</v>
      </c>
      <c r="AT29" s="97">
        <f t="shared" si="11"/>
        <v>1.163359147842512</v>
      </c>
      <c r="AU29" s="32" t="s">
        <v>138</v>
      </c>
      <c r="AV29" s="299">
        <v>5000</v>
      </c>
      <c r="AW29" s="299">
        <v>10500</v>
      </c>
      <c r="AX29" s="96">
        <f t="shared" si="12"/>
        <v>1.2E-2</v>
      </c>
      <c r="AY29" s="114" t="s">
        <v>845</v>
      </c>
      <c r="AZ29" s="114" t="s">
        <v>1129</v>
      </c>
      <c r="BA29" s="40"/>
      <c r="BB29" s="332">
        <v>6.7</v>
      </c>
      <c r="BC29" s="97">
        <f t="shared" si="13"/>
        <v>4.5350812251148547</v>
      </c>
      <c r="BD29" s="32" t="s">
        <v>122</v>
      </c>
      <c r="BE29" s="32">
        <v>4</v>
      </c>
      <c r="BF29" s="299">
        <v>21000</v>
      </c>
      <c r="BG29" s="299">
        <v>39000</v>
      </c>
      <c r="BH29" s="96">
        <f t="shared" si="14"/>
        <v>1.9047619047619049E-2</v>
      </c>
      <c r="BI29" s="114" t="s">
        <v>828</v>
      </c>
      <c r="BJ29" s="114" t="s">
        <v>685</v>
      </c>
      <c r="BK29" s="40"/>
      <c r="BL29" s="30">
        <v>26.4</v>
      </c>
      <c r="BM29" s="30">
        <f t="shared" si="15"/>
        <v>2.5913749164436646</v>
      </c>
      <c r="BO29" s="251">
        <f t="shared" si="16"/>
        <v>73.300000000000011</v>
      </c>
      <c r="BT29" s="32"/>
      <c r="BU29" s="32"/>
      <c r="BV29" s="32"/>
      <c r="BW29" s="32"/>
      <c r="BX29" s="32"/>
      <c r="BY29" s="32"/>
      <c r="BZ29" s="32"/>
      <c r="CA29" s="32"/>
      <c r="CB29" s="32"/>
      <c r="CC29" s="32"/>
      <c r="CD29" s="32"/>
      <c r="CE29" s="32"/>
      <c r="CF29" s="32"/>
      <c r="CG29" s="32"/>
      <c r="CH29" s="32"/>
      <c r="CI29" s="32"/>
      <c r="CJ29" s="32"/>
      <c r="CK29" s="32"/>
      <c r="CL29" s="32"/>
      <c r="CM29" s="32"/>
      <c r="CN29" s="32"/>
      <c r="CO29" s="32"/>
      <c r="CP29" s="32"/>
    </row>
    <row r="30" spans="1:94" x14ac:dyDescent="0.3">
      <c r="A30" s="30" t="s">
        <v>372</v>
      </c>
      <c r="B30" s="34">
        <v>5530</v>
      </c>
      <c r="C30" s="39" t="s">
        <v>359</v>
      </c>
      <c r="D30" s="179" t="s">
        <v>371</v>
      </c>
      <c r="E30" s="84" t="s">
        <v>370</v>
      </c>
      <c r="F30" s="32"/>
      <c r="G30" s="32"/>
      <c r="H30" s="32"/>
      <c r="I30" s="84"/>
      <c r="J30" s="84"/>
      <c r="K30" s="32" t="s">
        <v>80</v>
      </c>
      <c r="L30" s="299" t="s">
        <v>417</v>
      </c>
      <c r="M30" s="299" t="s">
        <v>417</v>
      </c>
      <c r="N30" s="98">
        <f>(N$2/L30)</f>
        <v>1.3333333333333333</v>
      </c>
      <c r="O30" s="52">
        <v>0</v>
      </c>
      <c r="P30" s="120" t="s">
        <v>402</v>
      </c>
      <c r="Q30" s="30" t="s">
        <v>404</v>
      </c>
      <c r="R30" s="30">
        <v>0.01</v>
      </c>
      <c r="S30" s="196">
        <f t="shared" si="5"/>
        <v>1.0388002970251078E-2</v>
      </c>
      <c r="T30" s="32" t="s">
        <v>602</v>
      </c>
      <c r="U30" s="299">
        <v>15000</v>
      </c>
      <c r="V30" s="299">
        <v>25000</v>
      </c>
      <c r="W30" s="96">
        <f t="shared" si="6"/>
        <v>2.6666666666666666E-3</v>
      </c>
      <c r="X30" s="156">
        <v>0</v>
      </c>
      <c r="Y30" s="156">
        <v>0</v>
      </c>
      <c r="Z30" s="40"/>
      <c r="AA30" s="324" t="s">
        <v>699</v>
      </c>
      <c r="AB30" s="97">
        <f t="shared" si="7"/>
        <v>5.8636402228707878</v>
      </c>
      <c r="AC30" s="32" t="s">
        <v>122</v>
      </c>
      <c r="AD30" s="299">
        <v>160000</v>
      </c>
      <c r="AE30" s="299">
        <v>210000</v>
      </c>
      <c r="AF30" s="100">
        <f t="shared" si="18"/>
        <v>1.8749999999999999E-3</v>
      </c>
      <c r="AG30" s="156">
        <v>0</v>
      </c>
      <c r="AH30" s="114" t="s">
        <v>526</v>
      </c>
      <c r="AI30" s="40" t="s">
        <v>527</v>
      </c>
      <c r="AJ30" s="326">
        <v>57.1</v>
      </c>
      <c r="AK30" s="97">
        <f t="shared" si="9"/>
        <v>7.4637414481953019</v>
      </c>
      <c r="AL30" s="32" t="s">
        <v>122</v>
      </c>
      <c r="AM30" s="299">
        <v>528961</v>
      </c>
      <c r="AN30" s="299">
        <v>885208</v>
      </c>
      <c r="AO30" s="96">
        <f t="shared" si="10"/>
        <v>1.1342991260225234E-4</v>
      </c>
      <c r="AP30" s="159">
        <v>0</v>
      </c>
      <c r="AQ30" s="114" t="s">
        <v>549</v>
      </c>
      <c r="AR30" s="40"/>
      <c r="AS30" s="40" t="s">
        <v>1086</v>
      </c>
      <c r="AT30" s="97">
        <f t="shared" si="11"/>
        <v>10.401799439533049</v>
      </c>
      <c r="AU30" s="32" t="s">
        <v>122</v>
      </c>
      <c r="AV30" s="299">
        <v>5000</v>
      </c>
      <c r="AW30" s="299">
        <v>7000</v>
      </c>
      <c r="AX30" s="96">
        <f t="shared" si="12"/>
        <v>1.2E-2</v>
      </c>
      <c r="AY30" s="156">
        <v>0</v>
      </c>
      <c r="AZ30" s="156">
        <v>0</v>
      </c>
      <c r="BA30" s="40"/>
      <c r="BB30" s="332">
        <v>1.8</v>
      </c>
      <c r="BC30" s="97">
        <f t="shared" si="13"/>
        <v>1.2183800306278714</v>
      </c>
      <c r="BD30" s="32" t="s">
        <v>122</v>
      </c>
      <c r="BE30" s="32"/>
      <c r="BF30" s="299">
        <v>34000</v>
      </c>
      <c r="BG30" s="299">
        <v>64000</v>
      </c>
      <c r="BH30" s="96">
        <f t="shared" si="14"/>
        <v>1.1764705882352941E-2</v>
      </c>
      <c r="BI30" s="114" t="s">
        <v>700</v>
      </c>
      <c r="BJ30" s="156">
        <v>0</v>
      </c>
      <c r="BK30" s="40"/>
      <c r="BL30" s="30">
        <v>14.4</v>
      </c>
      <c r="BM30" s="30">
        <f t="shared" si="15"/>
        <v>1.41347722715109</v>
      </c>
      <c r="BN30" s="30"/>
      <c r="BO30" s="251">
        <f t="shared" si="16"/>
        <v>94.51</v>
      </c>
      <c r="BP30" s="30"/>
      <c r="BQ30" s="30"/>
      <c r="BT30" s="32"/>
      <c r="BU30" s="32"/>
      <c r="BV30" s="32"/>
      <c r="BW30" s="32"/>
      <c r="BX30" s="32"/>
      <c r="BY30" s="32"/>
      <c r="BZ30" s="32"/>
      <c r="CA30" s="32"/>
      <c r="CB30" s="32"/>
      <c r="CC30" s="32"/>
      <c r="CD30" s="32"/>
      <c r="CE30" s="32"/>
      <c r="CF30" s="32"/>
      <c r="CG30" s="32"/>
      <c r="CH30" s="32"/>
      <c r="CI30" s="32"/>
      <c r="CJ30" s="32"/>
      <c r="CK30" s="32"/>
      <c r="CL30" s="32"/>
      <c r="CM30" s="32"/>
      <c r="CN30" s="32"/>
      <c r="CO30" s="32"/>
      <c r="CP30" s="32"/>
    </row>
    <row r="31" spans="1:94" x14ac:dyDescent="0.3">
      <c r="A31" s="30" t="s">
        <v>172</v>
      </c>
      <c r="B31" s="34">
        <v>6680</v>
      </c>
      <c r="C31" s="3" t="s">
        <v>28</v>
      </c>
      <c r="D31" s="179" t="s">
        <v>173</v>
      </c>
      <c r="E31" s="84" t="s">
        <v>370</v>
      </c>
      <c r="F31" s="32"/>
      <c r="G31" s="32"/>
      <c r="H31" s="32"/>
      <c r="I31" s="32"/>
      <c r="J31" s="84"/>
      <c r="K31" s="32" t="s">
        <v>602</v>
      </c>
      <c r="L31" s="299">
        <v>950</v>
      </c>
      <c r="M31" s="299">
        <v>950</v>
      </c>
      <c r="N31" s="97">
        <f>N$2/L31</f>
        <v>4.2105263157894736E-2</v>
      </c>
      <c r="O31" s="52">
        <v>0</v>
      </c>
      <c r="P31" s="118" t="s">
        <v>1113</v>
      </c>
      <c r="Q31" s="30" t="s">
        <v>318</v>
      </c>
      <c r="R31" s="30">
        <v>0.2</v>
      </c>
      <c r="S31" s="196">
        <f t="shared" si="5"/>
        <v>0.20776005940502157</v>
      </c>
      <c r="T31" s="32" t="s">
        <v>82</v>
      </c>
      <c r="U31" s="299">
        <v>500</v>
      </c>
      <c r="V31" s="299">
        <v>1000</v>
      </c>
      <c r="W31" s="96">
        <f t="shared" si="6"/>
        <v>0.08</v>
      </c>
      <c r="X31" s="156">
        <v>0</v>
      </c>
      <c r="Y31" s="156">
        <v>0</v>
      </c>
      <c r="Z31" s="40"/>
      <c r="AA31" s="324">
        <v>0.1</v>
      </c>
      <c r="AB31" s="97">
        <f t="shared" si="7"/>
        <v>9.7727337047846474E-2</v>
      </c>
      <c r="AC31" s="32" t="s">
        <v>122</v>
      </c>
      <c r="AD31" s="299">
        <v>2900</v>
      </c>
      <c r="AE31" s="299">
        <v>6600</v>
      </c>
      <c r="AF31" s="100">
        <f t="shared" si="18"/>
        <v>0.10344827586206896</v>
      </c>
      <c r="AG31" s="114">
        <v>0</v>
      </c>
      <c r="AH31" s="113" t="s">
        <v>528</v>
      </c>
      <c r="AI31" s="40" t="s">
        <v>404</v>
      </c>
      <c r="AJ31" s="326">
        <v>0.6</v>
      </c>
      <c r="AK31" s="97">
        <f t="shared" si="9"/>
        <v>7.8428106285764992E-2</v>
      </c>
      <c r="AL31" s="32">
        <v>3</v>
      </c>
      <c r="AM31" s="299">
        <v>11500</v>
      </c>
      <c r="AN31" s="299">
        <v>53500</v>
      </c>
      <c r="AO31" s="96">
        <f t="shared" si="10"/>
        <v>5.2173913043478265E-3</v>
      </c>
      <c r="AP31" s="159" t="s">
        <v>540</v>
      </c>
      <c r="AQ31" s="114" t="s">
        <v>701</v>
      </c>
      <c r="AR31" s="40"/>
      <c r="AS31" s="40" t="s">
        <v>702</v>
      </c>
      <c r="AT31" s="97">
        <f t="shared" si="11"/>
        <v>2.7373156419823812</v>
      </c>
      <c r="AU31" s="32" t="s">
        <v>132</v>
      </c>
      <c r="AV31" s="299">
        <v>500</v>
      </c>
      <c r="AW31" s="299">
        <v>1000</v>
      </c>
      <c r="AX31" s="96">
        <f t="shared" si="12"/>
        <v>0.12</v>
      </c>
      <c r="AY31" s="114" t="s">
        <v>703</v>
      </c>
      <c r="AZ31" s="114" t="s">
        <v>703</v>
      </c>
      <c r="BA31" s="40"/>
      <c r="BB31" s="332">
        <v>0.1</v>
      </c>
      <c r="BC31" s="97">
        <f t="shared" si="13"/>
        <v>6.7687779479326193E-2</v>
      </c>
      <c r="BD31" s="32" t="s">
        <v>122</v>
      </c>
      <c r="BE31" s="32">
        <v>5</v>
      </c>
      <c r="BF31" s="299">
        <v>8500</v>
      </c>
      <c r="BG31" s="299">
        <v>16000</v>
      </c>
      <c r="BH31" s="96">
        <f t="shared" si="14"/>
        <v>4.7058823529411764E-2</v>
      </c>
      <c r="BI31" s="114" t="s">
        <v>704</v>
      </c>
      <c r="BJ31" s="113" t="s">
        <v>705</v>
      </c>
      <c r="BK31" s="40"/>
      <c r="BL31" s="30">
        <v>1.6</v>
      </c>
      <c r="BM31" s="30">
        <f t="shared" si="15"/>
        <v>0.15705302523900999</v>
      </c>
      <c r="BN31" s="30"/>
      <c r="BO31" s="251">
        <f t="shared" si="16"/>
        <v>6.6</v>
      </c>
      <c r="BP31" s="30"/>
      <c r="BQ31" s="30"/>
      <c r="BT31" s="32"/>
      <c r="BU31" s="32"/>
      <c r="BV31" s="32"/>
      <c r="BW31" s="32"/>
      <c r="BX31" s="32"/>
      <c r="BY31" s="32"/>
      <c r="BZ31" s="32"/>
      <c r="CA31" s="32"/>
      <c r="CB31" s="32"/>
      <c r="CC31" s="32"/>
      <c r="CD31" s="32"/>
      <c r="CE31" s="32"/>
      <c r="CF31" s="32"/>
      <c r="CG31" s="32"/>
      <c r="CH31" s="32"/>
      <c r="CI31" s="32"/>
      <c r="CJ31" s="32"/>
      <c r="CK31" s="32"/>
      <c r="CL31" s="32"/>
      <c r="CM31" s="32"/>
      <c r="CN31" s="32"/>
      <c r="CO31" s="32"/>
      <c r="CP31" s="32"/>
    </row>
    <row r="32" spans="1:94" x14ac:dyDescent="0.3">
      <c r="A32" s="30" t="s">
        <v>197</v>
      </c>
      <c r="B32" s="34">
        <v>6870</v>
      </c>
      <c r="C32" s="3" t="s">
        <v>196</v>
      </c>
      <c r="D32" s="179" t="s">
        <v>353</v>
      </c>
      <c r="E32" s="84" t="s">
        <v>370</v>
      </c>
      <c r="F32" s="32" t="s">
        <v>80</v>
      </c>
      <c r="G32" s="32">
        <v>1</v>
      </c>
      <c r="H32" s="32" t="s">
        <v>80</v>
      </c>
      <c r="I32" s="84" t="s">
        <v>82</v>
      </c>
      <c r="J32" s="84"/>
      <c r="K32" s="32" t="s">
        <v>82</v>
      </c>
      <c r="L32" s="299">
        <v>100</v>
      </c>
      <c r="M32" s="299">
        <v>100</v>
      </c>
      <c r="N32" s="97">
        <f>N$2/L32</f>
        <v>0.4</v>
      </c>
      <c r="O32" s="336" t="s">
        <v>397</v>
      </c>
      <c r="P32" s="55" t="s">
        <v>122</v>
      </c>
      <c r="Q32" t="s">
        <v>318</v>
      </c>
      <c r="R32" s="30">
        <v>1E-3</v>
      </c>
      <c r="S32" s="196">
        <f t="shared" si="5"/>
        <v>1.0388002970251077E-3</v>
      </c>
      <c r="T32" s="32" t="s">
        <v>602</v>
      </c>
      <c r="U32" s="299">
        <v>1000</v>
      </c>
      <c r="V32" s="299">
        <v>3000</v>
      </c>
      <c r="W32" s="96">
        <f t="shared" si="6"/>
        <v>0.04</v>
      </c>
      <c r="X32" s="113" t="s">
        <v>654</v>
      </c>
      <c r="Y32" s="113" t="s">
        <v>425</v>
      </c>
      <c r="Z32" s="40"/>
      <c r="AA32" s="324">
        <v>0.01</v>
      </c>
      <c r="AB32" s="97">
        <f t="shared" si="7"/>
        <v>9.772733704784646E-3</v>
      </c>
      <c r="AC32" s="32" t="s">
        <v>76</v>
      </c>
      <c r="AD32" s="299">
        <v>5</v>
      </c>
      <c r="AE32" s="299">
        <v>10</v>
      </c>
      <c r="AF32" s="100">
        <f t="shared" si="18"/>
        <v>60</v>
      </c>
      <c r="AG32" s="113" t="s">
        <v>529</v>
      </c>
      <c r="AH32" s="113" t="s">
        <v>530</v>
      </c>
      <c r="AI32" s="40" t="s">
        <v>389</v>
      </c>
      <c r="AJ32" s="326">
        <v>1E-3</v>
      </c>
      <c r="AK32" s="97">
        <f t="shared" si="9"/>
        <v>1.3071351047627499E-4</v>
      </c>
      <c r="AL32" s="32" t="s">
        <v>122</v>
      </c>
      <c r="AM32" s="299">
        <v>10300</v>
      </c>
      <c r="AN32" s="299">
        <v>30430</v>
      </c>
      <c r="AO32" s="96">
        <f t="shared" si="10"/>
        <v>5.8252427184466021E-3</v>
      </c>
      <c r="AP32" s="159">
        <v>0</v>
      </c>
      <c r="AQ32" s="156">
        <v>0</v>
      </c>
      <c r="AR32" s="40"/>
      <c r="AS32" s="40" t="s">
        <v>1083</v>
      </c>
      <c r="AT32" s="97">
        <f t="shared" si="11"/>
        <v>0.41059734629735717</v>
      </c>
      <c r="AU32" s="32" t="s">
        <v>122</v>
      </c>
      <c r="AV32" s="299">
        <v>4000</v>
      </c>
      <c r="AW32" s="299">
        <v>7000</v>
      </c>
      <c r="AX32" s="96">
        <f t="shared" si="12"/>
        <v>1.4999999999999999E-2</v>
      </c>
      <c r="AY32" s="113" t="s">
        <v>706</v>
      </c>
      <c r="AZ32" s="113" t="s">
        <v>707</v>
      </c>
      <c r="BA32" s="40"/>
      <c r="BB32" s="332">
        <v>0.1</v>
      </c>
      <c r="BC32" s="97">
        <f t="shared" si="13"/>
        <v>6.7687779479326193E-2</v>
      </c>
      <c r="BD32" s="32" t="s">
        <v>122</v>
      </c>
      <c r="BE32" s="32"/>
      <c r="BF32" s="299">
        <v>0</v>
      </c>
      <c r="BG32" s="299"/>
      <c r="BH32" s="96" t="e">
        <f t="shared" si="14"/>
        <v>#DIV/0!</v>
      </c>
      <c r="BI32" s="40"/>
      <c r="BJ32" s="40"/>
      <c r="BK32" s="40"/>
      <c r="BL32" s="30">
        <v>0</v>
      </c>
      <c r="BM32" s="30">
        <f t="shared" si="15"/>
        <v>0</v>
      </c>
      <c r="BN32" s="30"/>
      <c r="BO32" s="251">
        <f t="shared" si="16"/>
        <v>0.71199999999999997</v>
      </c>
      <c r="BP32" s="30"/>
      <c r="BQ32" s="30"/>
      <c r="BT32" s="32"/>
      <c r="BU32" s="32"/>
      <c r="BV32" s="32"/>
      <c r="BW32" s="32"/>
      <c r="BX32" s="32"/>
      <c r="BY32" s="32"/>
      <c r="BZ32" s="32"/>
      <c r="CA32" s="32"/>
      <c r="CB32" s="32"/>
      <c r="CC32" s="32"/>
      <c r="CD32" s="32"/>
      <c r="CE32" s="32"/>
      <c r="CF32" s="32"/>
      <c r="CG32" s="32"/>
      <c r="CH32" s="32"/>
      <c r="CI32" s="32"/>
      <c r="CJ32" s="32"/>
      <c r="CK32" s="32"/>
      <c r="CL32" s="32"/>
      <c r="CM32" s="32"/>
      <c r="CN32" s="32"/>
      <c r="CO32" s="32"/>
      <c r="CP32" s="32"/>
    </row>
    <row r="33" spans="1:94" s="30" customFormat="1" x14ac:dyDescent="0.3">
      <c r="A33" s="30" t="s">
        <v>84</v>
      </c>
      <c r="B33" s="29">
        <v>7440</v>
      </c>
      <c r="C33" s="3" t="s">
        <v>32</v>
      </c>
      <c r="D33" s="179" t="s">
        <v>290</v>
      </c>
      <c r="E33" s="84">
        <v>9</v>
      </c>
      <c r="F33" s="32"/>
      <c r="G33" s="32">
        <v>3</v>
      </c>
      <c r="H33" s="32"/>
      <c r="I33" s="33"/>
      <c r="J33" s="33" t="s">
        <v>67</v>
      </c>
      <c r="K33" s="32" t="s">
        <v>82</v>
      </c>
      <c r="L33" s="299">
        <v>39</v>
      </c>
      <c r="M33" s="299">
        <v>70</v>
      </c>
      <c r="N33" s="97">
        <f>N$2/L33</f>
        <v>1.0256410256410255</v>
      </c>
      <c r="O33" s="339" t="s">
        <v>1113</v>
      </c>
      <c r="P33" s="339" t="s">
        <v>1139</v>
      </c>
      <c r="Q33" s="30" t="s">
        <v>318</v>
      </c>
      <c r="R33" s="30">
        <v>0.3</v>
      </c>
      <c r="S33" s="196">
        <f t="shared" si="5"/>
        <v>0.31164008910753233</v>
      </c>
      <c r="T33" s="32" t="s">
        <v>80</v>
      </c>
      <c r="U33" s="299">
        <v>50</v>
      </c>
      <c r="V33" s="299">
        <v>90</v>
      </c>
      <c r="W33" s="96">
        <f t="shared" si="6"/>
        <v>0.8</v>
      </c>
      <c r="X33" s="113" t="s">
        <v>654</v>
      </c>
      <c r="Y33" s="113" t="s">
        <v>425</v>
      </c>
      <c r="Z33" s="40"/>
      <c r="AA33" s="324">
        <v>0.6</v>
      </c>
      <c r="AB33" s="97">
        <f t="shared" si="7"/>
        <v>0.58636402228707873</v>
      </c>
      <c r="AC33" s="32" t="s">
        <v>80</v>
      </c>
      <c r="AD33" s="299">
        <v>1300</v>
      </c>
      <c r="AE33" s="299">
        <v>1400</v>
      </c>
      <c r="AF33" s="100">
        <f t="shared" si="18"/>
        <v>0.23076923076923078</v>
      </c>
      <c r="AG33" s="113" t="s">
        <v>531</v>
      </c>
      <c r="AH33" s="113" t="s">
        <v>532</v>
      </c>
      <c r="AI33" s="40" t="s">
        <v>389</v>
      </c>
      <c r="AJ33" s="326">
        <v>10.9</v>
      </c>
      <c r="AK33" s="97">
        <f t="shared" si="9"/>
        <v>1.4247772641913974</v>
      </c>
      <c r="AL33" s="32">
        <v>1</v>
      </c>
      <c r="AM33" s="299">
        <v>30</v>
      </c>
      <c r="AN33" s="299">
        <v>50</v>
      </c>
      <c r="AO33" s="96">
        <f t="shared" si="10"/>
        <v>2</v>
      </c>
      <c r="AP33" s="159" t="s">
        <v>547</v>
      </c>
      <c r="AQ33" s="114" t="s">
        <v>708</v>
      </c>
      <c r="AR33" s="40"/>
      <c r="AS33" s="40" t="s">
        <v>1087</v>
      </c>
      <c r="AT33" s="97">
        <f t="shared" si="11"/>
        <v>0.27373156419823813</v>
      </c>
      <c r="AU33" s="32" t="s">
        <v>129</v>
      </c>
      <c r="AV33" s="299">
        <v>20</v>
      </c>
      <c r="AW33" s="299">
        <v>30</v>
      </c>
      <c r="AX33" s="96">
        <f t="shared" si="12"/>
        <v>3</v>
      </c>
      <c r="AY33" s="156">
        <v>0</v>
      </c>
      <c r="AZ33" s="156">
        <v>0</v>
      </c>
      <c r="BA33" s="40"/>
      <c r="BB33" s="332">
        <v>0.2</v>
      </c>
      <c r="BC33" s="97">
        <f t="shared" si="13"/>
        <v>0.13537555895865239</v>
      </c>
      <c r="BD33" s="32" t="s">
        <v>80</v>
      </c>
      <c r="BE33" s="32">
        <v>1.4</v>
      </c>
      <c r="BF33" s="299">
        <v>390</v>
      </c>
      <c r="BG33" s="299">
        <v>560</v>
      </c>
      <c r="BH33" s="96">
        <f t="shared" si="14"/>
        <v>1.0256410256410255</v>
      </c>
      <c r="BI33" s="113" t="s">
        <v>667</v>
      </c>
      <c r="BJ33" s="114" t="s">
        <v>709</v>
      </c>
      <c r="BK33" s="40"/>
      <c r="BL33" s="30">
        <v>3.8</v>
      </c>
      <c r="BM33" s="30">
        <f t="shared" si="15"/>
        <v>0.37300093494264874</v>
      </c>
      <c r="BO33" s="251">
        <f t="shared" si="16"/>
        <v>16.2</v>
      </c>
      <c r="BT33" s="32"/>
      <c r="BU33" s="32"/>
      <c r="BV33" s="32"/>
      <c r="BW33" s="32"/>
      <c r="BX33" s="32"/>
      <c r="BY33" s="32"/>
      <c r="BZ33" s="32"/>
      <c r="CA33" s="32"/>
      <c r="CB33" s="32"/>
      <c r="CC33" s="32"/>
      <c r="CD33" s="32"/>
      <c r="CE33" s="32"/>
      <c r="CF33" s="32"/>
      <c r="CG33" s="32"/>
      <c r="CH33" s="32"/>
      <c r="CI33" s="32"/>
      <c r="CJ33" s="32"/>
      <c r="CK33" s="32"/>
      <c r="CL33" s="32"/>
      <c r="CM33" s="32"/>
      <c r="CN33" s="32"/>
      <c r="CO33" s="32"/>
      <c r="CP33" s="32"/>
    </row>
    <row r="34" spans="1:94" x14ac:dyDescent="0.3">
      <c r="A34" s="12" t="s">
        <v>174</v>
      </c>
      <c r="B34" s="34">
        <v>7500</v>
      </c>
      <c r="C34" s="3" t="s">
        <v>116</v>
      </c>
      <c r="D34" s="179" t="s">
        <v>175</v>
      </c>
      <c r="E34" s="84" t="s">
        <v>370</v>
      </c>
      <c r="F34" s="32"/>
      <c r="G34" s="32"/>
      <c r="H34" s="32"/>
      <c r="I34" s="94"/>
      <c r="J34" s="33" t="s">
        <v>67</v>
      </c>
      <c r="K34" s="32" t="s">
        <v>122</v>
      </c>
      <c r="L34" s="299">
        <v>0</v>
      </c>
      <c r="M34" s="299">
        <v>0</v>
      </c>
      <c r="N34" s="94" t="s">
        <v>122</v>
      </c>
      <c r="O34" s="52" t="s">
        <v>122</v>
      </c>
      <c r="P34" s="40" t="s">
        <v>122</v>
      </c>
      <c r="Q34" t="s">
        <v>122</v>
      </c>
      <c r="R34" s="30">
        <v>0</v>
      </c>
      <c r="S34" s="196">
        <f t="shared" si="5"/>
        <v>0</v>
      </c>
      <c r="T34" s="32" t="s">
        <v>66</v>
      </c>
      <c r="U34" s="299">
        <v>0</v>
      </c>
      <c r="V34" s="299"/>
      <c r="W34" s="96" t="e">
        <f t="shared" si="6"/>
        <v>#DIV/0!</v>
      </c>
      <c r="X34" s="40"/>
      <c r="Y34" s="40"/>
      <c r="Z34" s="40"/>
      <c r="AA34" s="324" t="s">
        <v>237</v>
      </c>
      <c r="AB34" s="97">
        <f t="shared" si="7"/>
        <v>0</v>
      </c>
      <c r="AC34" s="32" t="s">
        <v>122</v>
      </c>
      <c r="AD34" s="299">
        <v>300</v>
      </c>
      <c r="AE34" s="299">
        <v>4900</v>
      </c>
      <c r="AF34" s="208">
        <f t="shared" si="18"/>
        <v>1</v>
      </c>
      <c r="AG34" s="114" t="s">
        <v>533</v>
      </c>
      <c r="AH34" s="40" t="s">
        <v>396</v>
      </c>
      <c r="AI34" s="40" t="s">
        <v>534</v>
      </c>
      <c r="AJ34" s="326">
        <v>23.6</v>
      </c>
      <c r="AK34" s="97">
        <f t="shared" si="9"/>
        <v>3.0848388472400896</v>
      </c>
      <c r="AL34" s="32" t="s">
        <v>122</v>
      </c>
      <c r="AM34" s="299">
        <v>0</v>
      </c>
      <c r="AN34" s="299">
        <v>0</v>
      </c>
      <c r="AO34" s="96" t="e">
        <f t="shared" si="10"/>
        <v>#DIV/0!</v>
      </c>
      <c r="AP34" s="40" t="s">
        <v>122</v>
      </c>
      <c r="AQ34" s="40" t="s">
        <v>122</v>
      </c>
      <c r="AR34" s="40"/>
      <c r="AS34" s="40" t="s">
        <v>237</v>
      </c>
      <c r="AT34" s="97">
        <f t="shared" si="11"/>
        <v>0</v>
      </c>
      <c r="AU34" s="32" t="s">
        <v>122</v>
      </c>
      <c r="AV34" s="299">
        <v>0</v>
      </c>
      <c r="AW34" s="299">
        <v>0</v>
      </c>
      <c r="AX34" s="96" t="e">
        <f t="shared" si="12"/>
        <v>#DIV/0!</v>
      </c>
      <c r="AY34" s="40"/>
      <c r="AZ34" s="40"/>
      <c r="BA34" s="40"/>
      <c r="BB34" s="332" t="s">
        <v>237</v>
      </c>
      <c r="BC34" s="97">
        <f t="shared" si="13"/>
        <v>0</v>
      </c>
      <c r="BD34" s="32" t="s">
        <v>122</v>
      </c>
      <c r="BE34" s="32">
        <v>4</v>
      </c>
      <c r="BF34" s="299">
        <v>1100</v>
      </c>
      <c r="BG34" s="299">
        <v>14000</v>
      </c>
      <c r="BH34" s="96">
        <f t="shared" si="14"/>
        <v>0.36363636363636365</v>
      </c>
      <c r="BI34" s="155">
        <v>0</v>
      </c>
      <c r="BJ34" s="155" t="s">
        <v>547</v>
      </c>
      <c r="BK34" s="40"/>
      <c r="BL34" s="30">
        <v>76.400000000000006</v>
      </c>
      <c r="BM34" s="30">
        <f t="shared" si="15"/>
        <v>7.4992819551627274</v>
      </c>
      <c r="BN34" s="30"/>
      <c r="BO34" s="251">
        <f t="shared" si="16"/>
        <v>100</v>
      </c>
      <c r="BP34" s="30"/>
      <c r="BQ34" s="30"/>
      <c r="BT34" s="32"/>
      <c r="BU34" s="32"/>
      <c r="BV34" s="32"/>
      <c r="BW34" s="32"/>
      <c r="BX34" s="32"/>
      <c r="BY34" s="32"/>
      <c r="BZ34" s="32"/>
      <c r="CA34" s="32"/>
      <c r="CB34" s="32"/>
      <c r="CC34" s="32"/>
      <c r="CD34" s="32"/>
      <c r="CE34" s="32"/>
      <c r="CF34" s="32"/>
      <c r="CG34" s="32"/>
      <c r="CH34" s="32"/>
      <c r="CI34" s="32"/>
      <c r="CJ34" s="32"/>
      <c r="CK34" s="32"/>
      <c r="CL34" s="32"/>
      <c r="CM34" s="32"/>
      <c r="CN34" s="32"/>
      <c r="CO34" s="32"/>
      <c r="CP34" s="32"/>
    </row>
    <row r="35" spans="1:94" x14ac:dyDescent="0.3">
      <c r="A35" s="13" t="s">
        <v>176</v>
      </c>
      <c r="B35" s="34">
        <v>7510</v>
      </c>
      <c r="C35" s="3" t="s">
        <v>29</v>
      </c>
      <c r="D35" s="179" t="s">
        <v>177</v>
      </c>
      <c r="E35" s="84" t="s">
        <v>370</v>
      </c>
      <c r="F35" s="32"/>
      <c r="G35" s="32"/>
      <c r="H35" s="32"/>
      <c r="I35" s="94"/>
      <c r="J35" s="33" t="s">
        <v>67</v>
      </c>
      <c r="K35" s="32" t="s">
        <v>122</v>
      </c>
      <c r="L35" s="299">
        <v>0</v>
      </c>
      <c r="M35" s="299">
        <v>0</v>
      </c>
      <c r="N35" s="94" t="s">
        <v>122</v>
      </c>
      <c r="O35" s="52" t="s">
        <v>122</v>
      </c>
      <c r="P35" s="40" t="s">
        <v>122</v>
      </c>
      <c r="Q35" t="s">
        <v>122</v>
      </c>
      <c r="R35" s="30">
        <v>0</v>
      </c>
      <c r="S35" s="196">
        <f t="shared" si="5"/>
        <v>0</v>
      </c>
      <c r="T35" s="32" t="s">
        <v>602</v>
      </c>
      <c r="U35" s="299">
        <v>800</v>
      </c>
      <c r="V35" s="299">
        <v>1500</v>
      </c>
      <c r="W35" s="96">
        <f t="shared" si="6"/>
        <v>0.05</v>
      </c>
      <c r="X35" s="114" t="s">
        <v>651</v>
      </c>
      <c r="Y35" s="114" t="s">
        <v>651</v>
      </c>
      <c r="Z35" s="40"/>
      <c r="AA35" s="324">
        <v>2.2999999999999998</v>
      </c>
      <c r="AB35" s="97">
        <f t="shared" si="7"/>
        <v>2.2477287521004685</v>
      </c>
      <c r="AC35" s="32" t="s">
        <v>82</v>
      </c>
      <c r="AD35" s="299">
        <v>3000</v>
      </c>
      <c r="AE35" s="299">
        <v>9000</v>
      </c>
      <c r="AF35" s="208">
        <f t="shared" si="18"/>
        <v>0.1</v>
      </c>
      <c r="AG35" s="157" t="s">
        <v>396</v>
      </c>
      <c r="AH35" s="40" t="s">
        <v>396</v>
      </c>
      <c r="AI35" s="40" t="s">
        <v>535</v>
      </c>
      <c r="AJ35" s="326" t="s">
        <v>411</v>
      </c>
      <c r="AK35" s="97">
        <f t="shared" si="9"/>
        <v>1.4378486152390249</v>
      </c>
      <c r="AL35" s="32">
        <v>4</v>
      </c>
      <c r="AM35" s="299">
        <v>3750</v>
      </c>
      <c r="AN35" s="299">
        <v>3750</v>
      </c>
      <c r="AO35" s="96">
        <f t="shared" si="10"/>
        <v>1.6E-2</v>
      </c>
      <c r="AP35" s="215" t="s">
        <v>710</v>
      </c>
      <c r="AQ35" s="156" t="s">
        <v>547</v>
      </c>
      <c r="AR35" s="40"/>
      <c r="AS35" s="40" t="s">
        <v>1088</v>
      </c>
      <c r="AT35" s="97">
        <f t="shared" si="11"/>
        <v>5.8167957392125604</v>
      </c>
      <c r="AU35" s="32" t="s">
        <v>132</v>
      </c>
      <c r="AV35" s="299">
        <v>900</v>
      </c>
      <c r="AW35" s="299">
        <v>1500</v>
      </c>
      <c r="AX35" s="96">
        <f t="shared" si="12"/>
        <v>6.6666666666666666E-2</v>
      </c>
      <c r="AY35" s="114" t="s">
        <v>1130</v>
      </c>
      <c r="AZ35" s="114" t="s">
        <v>1131</v>
      </c>
      <c r="BA35" s="40"/>
      <c r="BB35" s="332">
        <v>2.4</v>
      </c>
      <c r="BC35" s="97">
        <f t="shared" si="13"/>
        <v>1.6245067075038284</v>
      </c>
      <c r="BD35" s="32" t="s">
        <v>122</v>
      </c>
      <c r="BE35" s="32">
        <v>4</v>
      </c>
      <c r="BF35" s="299">
        <v>9600</v>
      </c>
      <c r="BG35" s="299">
        <v>30000</v>
      </c>
      <c r="BH35" s="96">
        <f t="shared" si="14"/>
        <v>4.1666666666666664E-2</v>
      </c>
      <c r="BI35" s="156">
        <v>0</v>
      </c>
      <c r="BJ35" s="114" t="s">
        <v>419</v>
      </c>
      <c r="BK35" s="40"/>
      <c r="BL35" s="30">
        <v>35.9</v>
      </c>
      <c r="BM35" s="30">
        <f t="shared" si="15"/>
        <v>3.5238772538002867</v>
      </c>
      <c r="BN35" s="30"/>
      <c r="BO35" s="251">
        <f t="shared" si="16"/>
        <v>60.099999999999994</v>
      </c>
      <c r="BP35" s="30"/>
      <c r="BQ35" s="30"/>
      <c r="BT35" s="32"/>
      <c r="BU35" s="32"/>
      <c r="BV35" s="32"/>
      <c r="BW35" s="32"/>
      <c r="BX35" s="32"/>
      <c r="BY35" s="32"/>
      <c r="BZ35" s="32"/>
      <c r="CA35" s="32"/>
      <c r="CB35" s="32"/>
      <c r="CC35" s="32"/>
      <c r="CD35" s="32"/>
      <c r="CE35" s="32"/>
      <c r="CF35" s="32"/>
      <c r="CG35" s="32"/>
      <c r="CH35" s="32"/>
      <c r="CI35" s="32"/>
      <c r="CJ35" s="32"/>
      <c r="CK35" s="32"/>
      <c r="CL35" s="32"/>
      <c r="CM35" s="32"/>
      <c r="CN35" s="32"/>
      <c r="CO35" s="32"/>
      <c r="CP35" s="32"/>
    </row>
    <row r="36" spans="1:94" x14ac:dyDescent="0.3">
      <c r="A36" s="4" t="s">
        <v>181</v>
      </c>
      <c r="B36" s="34">
        <v>7650</v>
      </c>
      <c r="C36" s="3" t="s">
        <v>180</v>
      </c>
      <c r="D36" s="179" t="s">
        <v>182</v>
      </c>
      <c r="E36" s="84">
        <v>9</v>
      </c>
      <c r="F36" s="32"/>
      <c r="G36" s="32"/>
      <c r="H36" s="32"/>
      <c r="I36" s="84"/>
      <c r="J36" s="33" t="s">
        <v>67</v>
      </c>
      <c r="K36" s="32" t="s">
        <v>122</v>
      </c>
      <c r="L36" s="299">
        <v>0</v>
      </c>
      <c r="M36" s="299">
        <v>0</v>
      </c>
      <c r="N36" s="94" t="s">
        <v>122</v>
      </c>
      <c r="O36" s="52" t="s">
        <v>122</v>
      </c>
      <c r="P36" s="40" t="s">
        <v>122</v>
      </c>
      <c r="Q36" t="s">
        <v>122</v>
      </c>
      <c r="R36" s="30">
        <v>0</v>
      </c>
      <c r="S36" s="196">
        <f t="shared" si="5"/>
        <v>0</v>
      </c>
      <c r="T36" s="32" t="s">
        <v>602</v>
      </c>
      <c r="U36" s="299">
        <v>1000</v>
      </c>
      <c r="V36" s="299">
        <v>1500</v>
      </c>
      <c r="W36" s="96">
        <f t="shared" si="6"/>
        <v>0.04</v>
      </c>
      <c r="X36" s="113" t="s">
        <v>654</v>
      </c>
      <c r="Y36" s="156">
        <v>0</v>
      </c>
      <c r="Z36" s="40"/>
      <c r="AA36" s="324">
        <v>5.6</v>
      </c>
      <c r="AB36" s="97">
        <f t="shared" si="7"/>
        <v>5.4727308746794012</v>
      </c>
      <c r="AC36" s="32" t="s">
        <v>122</v>
      </c>
      <c r="AD36" s="299">
        <v>3300</v>
      </c>
      <c r="AE36" s="299">
        <v>3500</v>
      </c>
      <c r="AF36" s="96">
        <f t="shared" si="18"/>
        <v>9.0909090909090912E-2</v>
      </c>
      <c r="AG36" s="114" t="s">
        <v>536</v>
      </c>
      <c r="AH36" s="114" t="s">
        <v>537</v>
      </c>
      <c r="AI36" s="40" t="s">
        <v>318</v>
      </c>
      <c r="AJ36" s="326">
        <v>15.8</v>
      </c>
      <c r="AK36" s="97">
        <f t="shared" si="9"/>
        <v>2.065273465525145</v>
      </c>
      <c r="AL36" s="32">
        <v>3</v>
      </c>
      <c r="AM36" s="299">
        <v>1000</v>
      </c>
      <c r="AN36" s="299">
        <v>2000</v>
      </c>
      <c r="AO36" s="96">
        <f t="shared" si="10"/>
        <v>0.06</v>
      </c>
      <c r="AP36" s="215" t="s">
        <v>711</v>
      </c>
      <c r="AQ36" s="114" t="s">
        <v>712</v>
      </c>
      <c r="AR36" s="40"/>
      <c r="AS36" s="40" t="s">
        <v>1089</v>
      </c>
      <c r="AT36" s="97">
        <f t="shared" si="11"/>
        <v>4.3797050271718101</v>
      </c>
      <c r="AU36" s="32" t="s">
        <v>132</v>
      </c>
      <c r="AV36" s="299">
        <v>40</v>
      </c>
      <c r="AW36" s="299">
        <v>80</v>
      </c>
      <c r="AX36" s="96">
        <f t="shared" si="12"/>
        <v>1.5</v>
      </c>
      <c r="AY36" s="114" t="s">
        <v>713</v>
      </c>
      <c r="AZ36" s="156" t="s">
        <v>547</v>
      </c>
      <c r="BA36" s="40"/>
      <c r="BB36" s="332">
        <v>0.2</v>
      </c>
      <c r="BC36" s="97">
        <f t="shared" si="13"/>
        <v>0.13537555895865239</v>
      </c>
      <c r="BD36" s="32" t="s">
        <v>122</v>
      </c>
      <c r="BE36" s="32"/>
      <c r="BF36" s="299">
        <v>2000</v>
      </c>
      <c r="BG36" s="299">
        <v>3400</v>
      </c>
      <c r="BH36" s="96">
        <f t="shared" si="14"/>
        <v>0.2</v>
      </c>
      <c r="BI36" s="156">
        <v>0</v>
      </c>
      <c r="BJ36" s="114" t="s">
        <v>419</v>
      </c>
      <c r="BK36" s="40"/>
      <c r="BL36" s="30">
        <v>11.9</v>
      </c>
      <c r="BM36" s="30">
        <f t="shared" si="15"/>
        <v>1.168081875215137</v>
      </c>
      <c r="BN36" s="30"/>
      <c r="BO36" s="251">
        <f t="shared" si="16"/>
        <v>39.9</v>
      </c>
      <c r="BP36" s="30"/>
      <c r="BQ36" s="30"/>
      <c r="BT36" s="32"/>
      <c r="BU36" s="32"/>
      <c r="BV36" s="32"/>
      <c r="BW36" s="32"/>
      <c r="BX36" s="32"/>
      <c r="BY36" s="32"/>
      <c r="BZ36" s="32"/>
      <c r="CA36" s="32"/>
      <c r="CB36" s="32"/>
      <c r="CC36" s="32"/>
      <c r="CD36" s="32"/>
      <c r="CE36" s="32"/>
      <c r="CF36" s="32"/>
      <c r="CG36" s="32"/>
      <c r="CH36" s="32"/>
      <c r="CI36" s="32"/>
      <c r="CJ36" s="32"/>
      <c r="CK36" s="32"/>
      <c r="CL36" s="32"/>
      <c r="CM36" s="32"/>
      <c r="CN36" s="32"/>
      <c r="CO36" s="32"/>
      <c r="CP36" s="32"/>
    </row>
    <row r="37" spans="1:94" x14ac:dyDescent="0.3">
      <c r="A37" s="30" t="s">
        <v>178</v>
      </c>
      <c r="B37" s="34">
        <v>7660</v>
      </c>
      <c r="C37" s="3" t="s">
        <v>30</v>
      </c>
      <c r="D37" s="179" t="s">
        <v>179</v>
      </c>
      <c r="E37" s="84">
        <v>5</v>
      </c>
      <c r="F37" s="32"/>
      <c r="G37" s="32">
        <v>3</v>
      </c>
      <c r="H37" s="32"/>
      <c r="I37" s="84"/>
      <c r="J37" s="33" t="s">
        <v>67</v>
      </c>
      <c r="K37" s="32" t="s">
        <v>122</v>
      </c>
      <c r="L37" s="299">
        <v>0</v>
      </c>
      <c r="M37" s="299">
        <v>0</v>
      </c>
      <c r="N37" s="84" t="s">
        <v>122</v>
      </c>
      <c r="O37" s="52" t="s">
        <v>122</v>
      </c>
      <c r="P37" s="40" t="s">
        <v>122</v>
      </c>
      <c r="Q37" s="30" t="s">
        <v>122</v>
      </c>
      <c r="R37" s="30">
        <v>0</v>
      </c>
      <c r="S37" s="196">
        <f t="shared" si="5"/>
        <v>0</v>
      </c>
      <c r="T37" s="32" t="s">
        <v>68</v>
      </c>
      <c r="U37" s="299">
        <v>0</v>
      </c>
      <c r="V37" s="299">
        <v>3</v>
      </c>
      <c r="W37" s="96" t="e">
        <f t="shared" si="6"/>
        <v>#DIV/0!</v>
      </c>
      <c r="X37" s="156">
        <v>0</v>
      </c>
      <c r="Y37" s="114" t="s">
        <v>426</v>
      </c>
      <c r="Z37" s="40"/>
      <c r="AA37" s="324" t="s">
        <v>237</v>
      </c>
      <c r="AB37" s="97">
        <f t="shared" si="7"/>
        <v>0</v>
      </c>
      <c r="AC37" s="32" t="s">
        <v>122</v>
      </c>
      <c r="AD37" s="299">
        <v>100</v>
      </c>
      <c r="AE37" s="299">
        <v>2100</v>
      </c>
      <c r="AF37" s="208">
        <f t="shared" si="18"/>
        <v>3</v>
      </c>
      <c r="AG37" s="156">
        <v>0</v>
      </c>
      <c r="AH37" s="114" t="s">
        <v>538</v>
      </c>
      <c r="AI37" s="40" t="s">
        <v>539</v>
      </c>
      <c r="AJ37" s="326">
        <v>55.2</v>
      </c>
      <c r="AK37" s="97">
        <f t="shared" si="9"/>
        <v>7.2153857782903792</v>
      </c>
      <c r="AL37" s="32" t="s">
        <v>122</v>
      </c>
      <c r="AM37" s="299">
        <v>1</v>
      </c>
      <c r="AN37" s="299">
        <v>1</v>
      </c>
      <c r="AO37" s="96">
        <f t="shared" si="10"/>
        <v>60</v>
      </c>
      <c r="AP37" s="159" t="s">
        <v>237</v>
      </c>
      <c r="AQ37" s="156" t="s">
        <v>547</v>
      </c>
      <c r="AR37" s="40"/>
      <c r="AS37" s="40" t="s">
        <v>1080</v>
      </c>
      <c r="AT37" s="97">
        <f t="shared" si="11"/>
        <v>0.13686578209911907</v>
      </c>
      <c r="AU37" s="32" t="s">
        <v>122</v>
      </c>
      <c r="AV37" s="299">
        <v>1</v>
      </c>
      <c r="AW37" s="299">
        <v>3</v>
      </c>
      <c r="AX37" s="96">
        <f t="shared" si="12"/>
        <v>60</v>
      </c>
      <c r="AY37" s="156" t="s">
        <v>547</v>
      </c>
      <c r="AZ37" s="156" t="s">
        <v>547</v>
      </c>
      <c r="BA37" s="40"/>
      <c r="BB37" s="332">
        <v>0.2</v>
      </c>
      <c r="BC37" s="97">
        <f t="shared" si="13"/>
        <v>0.13537555895865239</v>
      </c>
      <c r="BD37" s="32" t="s">
        <v>82</v>
      </c>
      <c r="BE37" s="32">
        <v>2.4</v>
      </c>
      <c r="BF37" s="299">
        <v>100</v>
      </c>
      <c r="BG37" s="299">
        <v>2100</v>
      </c>
      <c r="BH37" s="96">
        <f t="shared" si="14"/>
        <v>4</v>
      </c>
      <c r="BI37" s="156">
        <v>0</v>
      </c>
      <c r="BJ37" s="114" t="s">
        <v>538</v>
      </c>
      <c r="BK37" s="40"/>
      <c r="BL37" s="30">
        <v>44.2</v>
      </c>
      <c r="BM37" s="30">
        <f t="shared" si="15"/>
        <v>4.3385898222276511</v>
      </c>
      <c r="BN37" s="30"/>
      <c r="BO37" s="251">
        <f t="shared" si="16"/>
        <v>99.800000000000011</v>
      </c>
      <c r="BP37" s="30"/>
      <c r="BQ37" s="30"/>
      <c r="BT37" s="32"/>
      <c r="BU37" s="32"/>
      <c r="BV37" s="32"/>
      <c r="BW37" s="32"/>
      <c r="BX37" s="32"/>
      <c r="BY37" s="32"/>
      <c r="BZ37" s="32"/>
      <c r="CA37" s="32"/>
      <c r="CB37" s="32"/>
      <c r="CC37" s="32"/>
      <c r="CD37" s="32"/>
      <c r="CE37" s="32"/>
      <c r="CF37" s="32"/>
      <c r="CG37" s="32"/>
      <c r="CH37" s="32"/>
      <c r="CI37" s="32"/>
      <c r="CJ37" s="32"/>
      <c r="CK37" s="32"/>
      <c r="CL37" s="32"/>
      <c r="CM37" s="32"/>
      <c r="CN37" s="32"/>
      <c r="CO37" s="32"/>
      <c r="CP37" s="32"/>
    </row>
    <row r="38" spans="1:94" s="30" customFormat="1" x14ac:dyDescent="0.3">
      <c r="A38" s="30" t="s">
        <v>83</v>
      </c>
      <c r="B38" s="29">
        <v>7700</v>
      </c>
      <c r="C38" s="3" t="s">
        <v>31</v>
      </c>
      <c r="D38" s="179" t="s">
        <v>291</v>
      </c>
      <c r="E38" s="84" t="s">
        <v>370</v>
      </c>
      <c r="F38" s="63"/>
      <c r="G38" s="63"/>
      <c r="H38" s="63"/>
      <c r="I38" s="33"/>
      <c r="J38" s="33" t="s">
        <v>67</v>
      </c>
      <c r="K38" s="63" t="s">
        <v>66</v>
      </c>
      <c r="L38" s="299">
        <v>3</v>
      </c>
      <c r="M38" s="299">
        <v>3</v>
      </c>
      <c r="N38" s="97">
        <f>N$2/L38</f>
        <v>13.333333333333334</v>
      </c>
      <c r="O38" s="339" t="s">
        <v>1113</v>
      </c>
      <c r="P38" s="119" t="s">
        <v>1113</v>
      </c>
      <c r="Q38" s="30" t="s">
        <v>318</v>
      </c>
      <c r="R38" s="30">
        <v>1E-3</v>
      </c>
      <c r="S38" s="196">
        <f t="shared" si="5"/>
        <v>1.0388002970251077E-3</v>
      </c>
      <c r="T38" s="63" t="s">
        <v>80</v>
      </c>
      <c r="U38" s="299">
        <v>200</v>
      </c>
      <c r="V38" s="299">
        <v>400</v>
      </c>
      <c r="W38" s="96">
        <f t="shared" si="6"/>
        <v>0.2</v>
      </c>
      <c r="X38" s="156">
        <v>0</v>
      </c>
      <c r="Y38" s="156">
        <v>0</v>
      </c>
      <c r="Z38" s="40"/>
      <c r="AA38" s="324">
        <v>0.4</v>
      </c>
      <c r="AB38" s="97">
        <f t="shared" si="7"/>
        <v>0.3909093481913859</v>
      </c>
      <c r="AC38" s="84" t="s">
        <v>82</v>
      </c>
      <c r="AD38" s="299">
        <v>1400</v>
      </c>
      <c r="AE38" s="299">
        <v>8800</v>
      </c>
      <c r="AF38" s="96">
        <f t="shared" si="18"/>
        <v>0.21428571428571427</v>
      </c>
      <c r="AG38" s="156" t="s">
        <v>540</v>
      </c>
      <c r="AH38" s="113" t="s">
        <v>532</v>
      </c>
      <c r="AI38" s="40" t="s">
        <v>404</v>
      </c>
      <c r="AJ38" s="326">
        <v>5.6</v>
      </c>
      <c r="AK38" s="97">
        <f t="shared" si="9"/>
        <v>0.73199565866713989</v>
      </c>
      <c r="AL38" s="63">
        <v>3</v>
      </c>
      <c r="AM38" s="299">
        <v>105</v>
      </c>
      <c r="AN38" s="299">
        <v>2700</v>
      </c>
      <c r="AO38" s="96">
        <f t="shared" si="10"/>
        <v>0.5714285714285714</v>
      </c>
      <c r="AP38" s="159" t="s">
        <v>547</v>
      </c>
      <c r="AQ38" s="156">
        <v>0</v>
      </c>
      <c r="AR38" s="40"/>
      <c r="AS38" s="40" t="s">
        <v>1069</v>
      </c>
      <c r="AT38" s="97">
        <f t="shared" si="11"/>
        <v>0.82119469259471434</v>
      </c>
      <c r="AU38" s="63" t="s">
        <v>132</v>
      </c>
      <c r="AV38" s="299">
        <v>500</v>
      </c>
      <c r="AW38" s="299">
        <v>700</v>
      </c>
      <c r="AX38" s="96">
        <f t="shared" si="12"/>
        <v>0.12</v>
      </c>
      <c r="AY38" s="156">
        <v>0</v>
      </c>
      <c r="AZ38" s="114" t="s">
        <v>682</v>
      </c>
      <c r="BA38" s="40"/>
      <c r="BB38" s="332" t="s">
        <v>408</v>
      </c>
      <c r="BC38" s="97">
        <f t="shared" si="13"/>
        <v>0.67687779479326193</v>
      </c>
      <c r="BD38" s="63" t="s">
        <v>122</v>
      </c>
      <c r="BE38" s="63">
        <v>4</v>
      </c>
      <c r="BF38" s="299">
        <v>17000</v>
      </c>
      <c r="BG38" s="299">
        <v>91000</v>
      </c>
      <c r="BH38" s="96">
        <f t="shared" si="14"/>
        <v>2.3529411764705882E-2</v>
      </c>
      <c r="BI38" s="156" t="s">
        <v>540</v>
      </c>
      <c r="BJ38" s="113" t="s">
        <v>714</v>
      </c>
      <c r="BK38" s="40"/>
      <c r="BL38" s="30">
        <v>62</v>
      </c>
      <c r="BM38" s="30">
        <f t="shared" si="15"/>
        <v>6.0858047280116372</v>
      </c>
      <c r="BO38" s="251">
        <f t="shared" si="16"/>
        <v>70.200999999999993</v>
      </c>
      <c r="BT38" s="63"/>
      <c r="BU38" s="63"/>
      <c r="BV38" s="63"/>
      <c r="BW38" s="63"/>
      <c r="BX38" s="63"/>
      <c r="BY38" s="63"/>
      <c r="BZ38" s="63"/>
      <c r="CA38" s="63"/>
      <c r="CB38" s="63"/>
      <c r="CC38" s="63"/>
      <c r="CD38" s="63"/>
      <c r="CE38" s="63"/>
      <c r="CF38" s="63"/>
      <c r="CG38" s="63"/>
      <c r="CH38" s="63"/>
      <c r="CI38" s="63"/>
      <c r="CJ38" s="63"/>
      <c r="CK38" s="63"/>
      <c r="CL38" s="63"/>
      <c r="CM38" s="63"/>
      <c r="CN38" s="63"/>
      <c r="CO38" s="63"/>
      <c r="CP38" s="63"/>
    </row>
    <row r="39" spans="1:94" x14ac:dyDescent="0.3">
      <c r="A39" s="14" t="s">
        <v>72</v>
      </c>
      <c r="B39" s="29">
        <v>7780</v>
      </c>
      <c r="C39" s="3" t="s">
        <v>33</v>
      </c>
      <c r="D39" s="179" t="s">
        <v>292</v>
      </c>
      <c r="E39" s="84">
        <v>4</v>
      </c>
      <c r="F39" s="32"/>
      <c r="G39" s="32">
        <v>3</v>
      </c>
      <c r="H39" s="32"/>
      <c r="I39" s="33"/>
      <c r="J39" s="33" t="s">
        <v>67</v>
      </c>
      <c r="K39" s="32" t="s">
        <v>602</v>
      </c>
      <c r="L39" s="299">
        <v>500</v>
      </c>
      <c r="M39" s="299">
        <v>600</v>
      </c>
      <c r="N39" s="97">
        <f>N$2/L39</f>
        <v>0.08</v>
      </c>
      <c r="O39" s="52">
        <v>0</v>
      </c>
      <c r="P39" s="40">
        <v>0</v>
      </c>
      <c r="Q39" s="30" t="s">
        <v>287</v>
      </c>
      <c r="R39" s="30">
        <v>0.4</v>
      </c>
      <c r="S39" s="196">
        <f t="shared" si="5"/>
        <v>0.41552011881004314</v>
      </c>
      <c r="T39" s="32" t="s">
        <v>602</v>
      </c>
      <c r="U39" s="299">
        <v>10000</v>
      </c>
      <c r="V39" s="299">
        <v>20000</v>
      </c>
      <c r="W39" s="96">
        <f t="shared" si="6"/>
        <v>4.0000000000000001E-3</v>
      </c>
      <c r="X39" s="113" t="s">
        <v>654</v>
      </c>
      <c r="Y39" s="113" t="s">
        <v>654</v>
      </c>
      <c r="Z39" s="40"/>
      <c r="AA39" s="324">
        <v>8.3000000000000007</v>
      </c>
      <c r="AB39" s="97">
        <f t="shared" si="7"/>
        <v>8.1113689749712581</v>
      </c>
      <c r="AC39" s="32" t="s">
        <v>122</v>
      </c>
      <c r="AD39" s="299">
        <v>3000</v>
      </c>
      <c r="AE39" s="299">
        <v>5000</v>
      </c>
      <c r="AF39" s="96">
        <f t="shared" si="18"/>
        <v>0.1</v>
      </c>
      <c r="AG39" s="114" t="s">
        <v>541</v>
      </c>
      <c r="AH39" s="114" t="s">
        <v>542</v>
      </c>
      <c r="AI39" s="40" t="s">
        <v>318</v>
      </c>
      <c r="AJ39" s="326">
        <v>2.2000000000000002</v>
      </c>
      <c r="AK39" s="97">
        <f t="shared" si="9"/>
        <v>0.28756972304780498</v>
      </c>
      <c r="AL39" s="32">
        <v>4</v>
      </c>
      <c r="AM39" s="299">
        <v>16000</v>
      </c>
      <c r="AN39" s="299">
        <v>31000</v>
      </c>
      <c r="AO39" s="96">
        <f t="shared" si="10"/>
        <v>3.7499999999999999E-3</v>
      </c>
      <c r="AP39" s="159" t="s">
        <v>547</v>
      </c>
      <c r="AQ39" s="114" t="s">
        <v>715</v>
      </c>
      <c r="AR39" s="40"/>
      <c r="AS39" s="40" t="s">
        <v>716</v>
      </c>
      <c r="AT39" s="97">
        <f t="shared" si="11"/>
        <v>8.8962758364427383</v>
      </c>
      <c r="AU39" s="32" t="s">
        <v>122</v>
      </c>
      <c r="AV39" s="299">
        <v>4000</v>
      </c>
      <c r="AW39" s="299">
        <v>6000</v>
      </c>
      <c r="AX39" s="96">
        <f t="shared" si="12"/>
        <v>1.4999999999999999E-2</v>
      </c>
      <c r="AY39" s="156">
        <v>0</v>
      </c>
      <c r="AZ39" s="156">
        <v>0</v>
      </c>
      <c r="BA39" s="40"/>
      <c r="BB39" s="332">
        <v>2.8</v>
      </c>
      <c r="BC39" s="97">
        <f t="shared" si="13"/>
        <v>1.8952578254211332</v>
      </c>
      <c r="BD39" s="32" t="s">
        <v>122</v>
      </c>
      <c r="BE39" s="84">
        <v>4</v>
      </c>
      <c r="BF39" s="299">
        <v>6000</v>
      </c>
      <c r="BG39" s="299">
        <v>9000</v>
      </c>
      <c r="BH39" s="96">
        <f t="shared" si="14"/>
        <v>6.6666666666666666E-2</v>
      </c>
      <c r="BI39" s="114" t="s">
        <v>717</v>
      </c>
      <c r="BJ39" s="114" t="s">
        <v>683</v>
      </c>
      <c r="BK39" s="40"/>
      <c r="BL39" s="30">
        <v>4.3</v>
      </c>
      <c r="BM39" s="30">
        <f t="shared" si="15"/>
        <v>0.42208000532983936</v>
      </c>
      <c r="BN39" s="30"/>
      <c r="BO39" s="251">
        <f t="shared" si="16"/>
        <v>31.000000000000004</v>
      </c>
      <c r="BP39" s="30"/>
      <c r="BQ39" s="30"/>
      <c r="BT39" s="32"/>
      <c r="BU39" s="32"/>
      <c r="BV39" s="32"/>
      <c r="BW39" s="32"/>
      <c r="BX39" s="32"/>
      <c r="BY39" s="32"/>
      <c r="BZ39" s="32"/>
      <c r="CA39" s="32"/>
      <c r="CB39" s="32"/>
      <c r="CC39" s="32"/>
      <c r="CD39" s="32"/>
      <c r="CE39" s="32"/>
      <c r="CF39" s="32"/>
      <c r="CG39" s="32"/>
      <c r="CH39" s="32"/>
      <c r="CI39" s="32"/>
      <c r="CJ39" s="32"/>
      <c r="CK39" s="32"/>
      <c r="CL39" s="32"/>
      <c r="CM39" s="32"/>
      <c r="CN39" s="32"/>
      <c r="CO39" s="32"/>
      <c r="CP39" s="32"/>
    </row>
    <row r="40" spans="1:94" x14ac:dyDescent="0.3">
      <c r="A40" s="15" t="s">
        <v>105</v>
      </c>
      <c r="B40" s="34">
        <v>7950</v>
      </c>
      <c r="C40" s="3" t="s">
        <v>34</v>
      </c>
      <c r="D40" s="179" t="s">
        <v>293</v>
      </c>
      <c r="E40" s="84">
        <v>7</v>
      </c>
      <c r="F40" s="32"/>
      <c r="G40" s="32">
        <v>3</v>
      </c>
      <c r="H40" s="32"/>
      <c r="I40" s="84"/>
      <c r="J40" s="84"/>
      <c r="K40" s="32" t="s">
        <v>602</v>
      </c>
      <c r="L40" s="299">
        <v>15000</v>
      </c>
      <c r="M40" s="299"/>
      <c r="N40" s="96">
        <f>(N$2/L40)</f>
        <v>2.6666666666666666E-3</v>
      </c>
      <c r="O40" s="341" t="s">
        <v>402</v>
      </c>
      <c r="P40" s="113" t="s">
        <v>402</v>
      </c>
      <c r="Q40" s="30" t="s">
        <v>389</v>
      </c>
      <c r="R40" s="30">
        <v>0.1</v>
      </c>
      <c r="S40" s="196">
        <f t="shared" si="5"/>
        <v>0.10388002970251078</v>
      </c>
      <c r="T40" s="32" t="s">
        <v>602</v>
      </c>
      <c r="U40" s="299">
        <v>70000</v>
      </c>
      <c r="V40" s="299">
        <v>150000</v>
      </c>
      <c r="W40" s="96">
        <f t="shared" si="6"/>
        <v>5.7142857142857147E-4</v>
      </c>
      <c r="X40" s="40">
        <v>0</v>
      </c>
      <c r="Y40" s="40">
        <v>0</v>
      </c>
      <c r="Z40" s="40"/>
      <c r="AA40" s="324">
        <v>0.5</v>
      </c>
      <c r="AB40" s="97">
        <f t="shared" si="7"/>
        <v>0.48863668523923232</v>
      </c>
      <c r="AC40" s="32" t="s">
        <v>80</v>
      </c>
      <c r="AD40" s="299">
        <v>14000</v>
      </c>
      <c r="AE40" s="299">
        <v>26000</v>
      </c>
      <c r="AF40" s="96">
        <f t="shared" si="18"/>
        <v>2.1428571428571429E-2</v>
      </c>
      <c r="AG40" s="40">
        <v>0</v>
      </c>
      <c r="AH40" s="113" t="s">
        <v>800</v>
      </c>
      <c r="AI40" s="40"/>
      <c r="AJ40" s="326">
        <v>0.1</v>
      </c>
      <c r="AK40" s="97">
        <f t="shared" si="9"/>
        <v>1.3071351047627499E-2</v>
      </c>
      <c r="AL40" s="32" t="s">
        <v>122</v>
      </c>
      <c r="AM40" s="299">
        <v>79600</v>
      </c>
      <c r="AN40" s="299">
        <v>177400</v>
      </c>
      <c r="AO40" s="96">
        <f t="shared" si="10"/>
        <v>7.537688442211055E-4</v>
      </c>
      <c r="AP40" s="40" t="s">
        <v>396</v>
      </c>
      <c r="AQ40" s="40">
        <v>0</v>
      </c>
      <c r="AR40" s="40"/>
      <c r="AS40" s="40" t="s">
        <v>1083</v>
      </c>
      <c r="AT40" s="97">
        <f t="shared" si="11"/>
        <v>0.41059734629735717</v>
      </c>
      <c r="AU40" s="32" t="s">
        <v>122</v>
      </c>
      <c r="AV40" s="299">
        <v>50000</v>
      </c>
      <c r="AW40" s="299">
        <v>100000</v>
      </c>
      <c r="AX40" s="96">
        <f t="shared" si="12"/>
        <v>1.1999999999999999E-3</v>
      </c>
      <c r="AY40" s="40">
        <v>0</v>
      </c>
      <c r="AZ40" s="40">
        <v>0</v>
      </c>
      <c r="BA40" s="40"/>
      <c r="BB40" s="332">
        <v>0.4</v>
      </c>
      <c r="BC40" s="97">
        <f t="shared" si="13"/>
        <v>0.27075111791730477</v>
      </c>
      <c r="BD40" s="32" t="s">
        <v>80</v>
      </c>
      <c r="BE40" s="32">
        <v>1.5</v>
      </c>
      <c r="BF40" s="299">
        <v>218000</v>
      </c>
      <c r="BG40" s="299">
        <v>408000</v>
      </c>
      <c r="BH40" s="96">
        <f t="shared" si="14"/>
        <v>1.834862385321101E-3</v>
      </c>
      <c r="BI40" s="113" t="s">
        <v>829</v>
      </c>
      <c r="BJ40" s="113" t="s">
        <v>830</v>
      </c>
      <c r="BK40" s="40"/>
      <c r="BL40" s="30">
        <v>1.6</v>
      </c>
      <c r="BM40" s="30">
        <f t="shared" si="15"/>
        <v>0.15705302523900999</v>
      </c>
      <c r="BN40" s="30"/>
      <c r="BO40" s="251">
        <f t="shared" si="16"/>
        <v>3.3</v>
      </c>
      <c r="BP40" s="30"/>
      <c r="BQ40" s="30"/>
      <c r="BT40" s="32"/>
      <c r="BU40" s="32"/>
      <c r="BV40" s="32"/>
      <c r="BW40" s="32"/>
      <c r="BX40" s="32"/>
      <c r="BY40" s="32"/>
      <c r="BZ40" s="32"/>
      <c r="CA40" s="32"/>
      <c r="CB40" s="32"/>
      <c r="CC40" s="32"/>
      <c r="CD40" s="32"/>
      <c r="CE40" s="32"/>
      <c r="CF40" s="32"/>
      <c r="CG40" s="32"/>
      <c r="CH40" s="32"/>
      <c r="CI40" s="32"/>
      <c r="CJ40" s="32"/>
      <c r="CK40" s="32"/>
      <c r="CL40" s="32"/>
      <c r="CM40" s="32"/>
      <c r="CN40" s="32"/>
      <c r="CO40" s="32"/>
      <c r="CP40" s="32"/>
    </row>
    <row r="41" spans="1:94" x14ac:dyDescent="0.3">
      <c r="A41" s="30" t="s">
        <v>323</v>
      </c>
      <c r="B41" s="29">
        <v>8310</v>
      </c>
      <c r="C41" s="39" t="s">
        <v>322</v>
      </c>
      <c r="D41" s="179" t="s">
        <v>321</v>
      </c>
      <c r="E41" s="84" t="s">
        <v>370</v>
      </c>
      <c r="F41" s="32"/>
      <c r="G41" s="32">
        <v>3</v>
      </c>
      <c r="H41" s="32" t="s">
        <v>80</v>
      </c>
      <c r="I41" s="84" t="s">
        <v>80</v>
      </c>
      <c r="J41" s="94" t="s">
        <v>67</v>
      </c>
      <c r="K41" s="32" t="s">
        <v>602</v>
      </c>
      <c r="L41" s="299" t="s">
        <v>324</v>
      </c>
      <c r="M41" s="299"/>
      <c r="N41" s="97">
        <f>N$2/L41</f>
        <v>0.13333333333333333</v>
      </c>
      <c r="O41" s="52">
        <v>0</v>
      </c>
      <c r="P41" s="119" t="s">
        <v>1113</v>
      </c>
      <c r="Q41" s="115" t="s">
        <v>318</v>
      </c>
      <c r="R41" s="30">
        <v>0.4</v>
      </c>
      <c r="S41" s="196">
        <f t="shared" si="5"/>
        <v>0.41552011881004314</v>
      </c>
      <c r="T41" s="84" t="s">
        <v>82</v>
      </c>
      <c r="U41" s="299">
        <v>50</v>
      </c>
      <c r="V41" s="299">
        <v>300</v>
      </c>
      <c r="W41" s="96">
        <f t="shared" si="6"/>
        <v>0.8</v>
      </c>
      <c r="X41" s="113" t="s">
        <v>654</v>
      </c>
      <c r="Y41" s="113" t="s">
        <v>654</v>
      </c>
      <c r="Z41" s="40"/>
      <c r="AA41" s="324">
        <v>0.2</v>
      </c>
      <c r="AB41" s="97">
        <f t="shared" si="7"/>
        <v>0.19545467409569295</v>
      </c>
      <c r="AC41" s="67" t="s">
        <v>76</v>
      </c>
      <c r="AD41" s="310">
        <v>1</v>
      </c>
      <c r="AE41" s="310">
        <v>5</v>
      </c>
      <c r="AF41" s="208">
        <f t="shared" si="18"/>
        <v>300</v>
      </c>
      <c r="AG41" s="353" t="s">
        <v>396</v>
      </c>
      <c r="AH41" s="353" t="s">
        <v>396</v>
      </c>
      <c r="AI41" s="40"/>
      <c r="AJ41" s="326" t="s">
        <v>237</v>
      </c>
      <c r="AK41" s="97">
        <f t="shared" si="9"/>
        <v>0</v>
      </c>
      <c r="AL41" s="32">
        <v>3</v>
      </c>
      <c r="AM41" s="299">
        <v>616</v>
      </c>
      <c r="AN41" s="299">
        <v>1250</v>
      </c>
      <c r="AO41" s="96">
        <f t="shared" si="10"/>
        <v>9.7402597402597407E-2</v>
      </c>
      <c r="AP41" s="40" t="s">
        <v>547</v>
      </c>
      <c r="AQ41" s="114" t="s">
        <v>814</v>
      </c>
      <c r="AR41" s="40"/>
      <c r="AS41" s="40" t="s">
        <v>408</v>
      </c>
      <c r="AT41" s="97">
        <f t="shared" si="11"/>
        <v>0.6843289104955953</v>
      </c>
      <c r="AU41" s="32" t="s">
        <v>132</v>
      </c>
      <c r="AV41" s="299">
        <v>500</v>
      </c>
      <c r="AW41" s="299">
        <v>1000</v>
      </c>
      <c r="AX41" s="96">
        <f t="shared" si="12"/>
        <v>0.12</v>
      </c>
      <c r="AY41" s="113" t="s">
        <v>846</v>
      </c>
      <c r="AZ41" s="113" t="s">
        <v>846</v>
      </c>
      <c r="BA41" s="40"/>
      <c r="BB41" s="332">
        <v>0.8</v>
      </c>
      <c r="BC41" s="97">
        <f t="shared" si="13"/>
        <v>0.54150223583460955</v>
      </c>
      <c r="BD41" s="32" t="s">
        <v>80</v>
      </c>
      <c r="BE41" s="32"/>
      <c r="BF41" s="299">
        <v>140</v>
      </c>
      <c r="BG41" s="299">
        <v>270</v>
      </c>
      <c r="BH41" s="96">
        <f t="shared" si="14"/>
        <v>2.8571428571428572</v>
      </c>
      <c r="BI41" s="113" t="s">
        <v>427</v>
      </c>
      <c r="BJ41" s="40" t="s">
        <v>396</v>
      </c>
      <c r="BK41" s="40"/>
      <c r="BL41" s="30">
        <v>0.2</v>
      </c>
      <c r="BM41" s="30">
        <f t="shared" si="15"/>
        <v>1.9631628154876249E-2</v>
      </c>
      <c r="BN41" s="30"/>
      <c r="BO41" s="251">
        <f t="shared" si="16"/>
        <v>2.6000000000000005</v>
      </c>
      <c r="BP41" s="30"/>
      <c r="BQ41" s="30"/>
      <c r="BT41" s="32"/>
      <c r="BU41" s="32"/>
      <c r="BV41" s="32"/>
      <c r="BW41" s="32"/>
      <c r="BX41" s="32"/>
      <c r="BY41" s="32"/>
      <c r="BZ41" s="32"/>
      <c r="CA41" s="32"/>
      <c r="CB41" s="32"/>
      <c r="CC41" s="32"/>
      <c r="CD41" s="32"/>
      <c r="CE41" s="32"/>
      <c r="CF41" s="32"/>
      <c r="CG41" s="32"/>
      <c r="CH41" s="32"/>
      <c r="CI41" s="32"/>
      <c r="CJ41" s="32"/>
      <c r="CK41" s="32"/>
      <c r="CL41" s="32"/>
      <c r="CM41" s="32"/>
      <c r="CN41" s="32"/>
      <c r="CO41" s="32"/>
      <c r="CP41" s="32"/>
    </row>
    <row r="42" spans="1:94" x14ac:dyDescent="0.3">
      <c r="A42" s="30" t="s">
        <v>119</v>
      </c>
      <c r="B42" s="34">
        <v>8410</v>
      </c>
      <c r="C42" s="39" t="s">
        <v>120</v>
      </c>
      <c r="D42" s="179" t="s">
        <v>121</v>
      </c>
      <c r="E42" s="84">
        <v>5</v>
      </c>
      <c r="F42" s="32"/>
      <c r="G42" s="32">
        <v>2</v>
      </c>
      <c r="H42" s="32"/>
      <c r="I42" s="94"/>
      <c r="J42" s="94" t="s">
        <v>67</v>
      </c>
      <c r="K42" s="32" t="s">
        <v>68</v>
      </c>
      <c r="L42" s="299">
        <v>0</v>
      </c>
      <c r="M42" s="299">
        <v>0</v>
      </c>
      <c r="N42" s="94" t="s">
        <v>122</v>
      </c>
      <c r="O42" s="52" t="s">
        <v>122</v>
      </c>
      <c r="P42" s="40" t="s">
        <v>122</v>
      </c>
      <c r="Q42" t="s">
        <v>122</v>
      </c>
      <c r="R42" s="30">
        <v>0</v>
      </c>
      <c r="S42" s="196">
        <f t="shared" si="5"/>
        <v>0</v>
      </c>
      <c r="T42" s="32" t="s">
        <v>76</v>
      </c>
      <c r="U42" s="299">
        <v>1</v>
      </c>
      <c r="V42" s="299">
        <v>3</v>
      </c>
      <c r="W42" s="96">
        <f t="shared" si="6"/>
        <v>40</v>
      </c>
      <c r="X42" s="113" t="s">
        <v>654</v>
      </c>
      <c r="Y42" s="113" t="s">
        <v>425</v>
      </c>
      <c r="Z42" s="40"/>
      <c r="AA42" s="324">
        <v>1E-3</v>
      </c>
      <c r="AB42" s="97">
        <f t="shared" si="7"/>
        <v>9.772733704784646E-4</v>
      </c>
      <c r="AC42" s="32" t="s">
        <v>122</v>
      </c>
      <c r="AD42" s="299">
        <v>0</v>
      </c>
      <c r="AE42" s="299"/>
      <c r="AF42" s="208" t="e">
        <f t="shared" si="18"/>
        <v>#DIV/0!</v>
      </c>
      <c r="AG42" s="40" t="s">
        <v>122</v>
      </c>
      <c r="AH42" s="40" t="s">
        <v>122</v>
      </c>
      <c r="AI42" s="40"/>
      <c r="AJ42" s="326" t="s">
        <v>237</v>
      </c>
      <c r="AK42" s="97">
        <f t="shared" si="9"/>
        <v>0</v>
      </c>
      <c r="AL42" s="32">
        <v>1</v>
      </c>
      <c r="AM42" s="299">
        <v>21</v>
      </c>
      <c r="AN42" s="299">
        <v>21</v>
      </c>
      <c r="AO42" s="96">
        <f t="shared" si="10"/>
        <v>2.8571428571428572</v>
      </c>
      <c r="AP42" s="215" t="s">
        <v>718</v>
      </c>
      <c r="AQ42" s="113" t="s">
        <v>719</v>
      </c>
      <c r="AR42" s="40"/>
      <c r="AS42" s="40" t="s">
        <v>1080</v>
      </c>
      <c r="AT42" s="97">
        <f t="shared" si="11"/>
        <v>0.13686578209911907</v>
      </c>
      <c r="AU42" s="32" t="s">
        <v>129</v>
      </c>
      <c r="AV42" s="299">
        <v>10</v>
      </c>
      <c r="AW42" s="299">
        <v>15</v>
      </c>
      <c r="AX42" s="96">
        <f t="shared" si="12"/>
        <v>6</v>
      </c>
      <c r="AY42" s="113" t="s">
        <v>720</v>
      </c>
      <c r="AZ42" s="113" t="s">
        <v>721</v>
      </c>
      <c r="BA42" s="40"/>
      <c r="BB42" s="332">
        <v>0.1</v>
      </c>
      <c r="BC42" s="97">
        <f t="shared" si="13"/>
        <v>6.7687779479326193E-2</v>
      </c>
      <c r="BD42" s="32" t="s">
        <v>68</v>
      </c>
      <c r="BE42" s="32"/>
      <c r="BF42" s="299">
        <v>0</v>
      </c>
      <c r="BG42" s="299"/>
      <c r="BH42" s="96" t="e">
        <f t="shared" si="14"/>
        <v>#DIV/0!</v>
      </c>
      <c r="BI42" s="40"/>
      <c r="BJ42" s="40"/>
      <c r="BK42" s="40"/>
      <c r="BL42" s="30">
        <v>0</v>
      </c>
      <c r="BM42" s="30">
        <f t="shared" si="15"/>
        <v>0</v>
      </c>
      <c r="BN42" s="30"/>
      <c r="BO42" s="251">
        <f t="shared" si="16"/>
        <v>0.30100000000000005</v>
      </c>
      <c r="BP42" s="30"/>
      <c r="BQ42" s="30"/>
      <c r="BT42" s="32"/>
      <c r="BU42" s="32"/>
      <c r="BV42" s="32"/>
      <c r="BW42" s="32"/>
      <c r="BX42" s="32"/>
      <c r="BY42" s="32"/>
      <c r="BZ42" s="32"/>
      <c r="CA42" s="32"/>
      <c r="CB42" s="32"/>
      <c r="CC42" s="32"/>
      <c r="CD42" s="32"/>
      <c r="CE42" s="32"/>
      <c r="CF42" s="32"/>
      <c r="CG42" s="32"/>
      <c r="CH42" s="32"/>
      <c r="CI42" s="32"/>
      <c r="CJ42" s="32"/>
      <c r="CK42" s="32"/>
      <c r="CL42" s="32"/>
      <c r="CM42" s="32"/>
      <c r="CN42" s="32"/>
      <c r="CO42" s="32"/>
      <c r="CP42" s="32"/>
    </row>
    <row r="43" spans="1:94" x14ac:dyDescent="0.3">
      <c r="A43" s="16" t="s">
        <v>85</v>
      </c>
      <c r="B43" s="25">
        <v>8460</v>
      </c>
      <c r="C43" s="3" t="s">
        <v>35</v>
      </c>
      <c r="D43" s="179" t="s">
        <v>294</v>
      </c>
      <c r="E43" s="84" t="s">
        <v>370</v>
      </c>
      <c r="F43" s="32"/>
      <c r="G43" s="32"/>
      <c r="H43" s="32"/>
      <c r="I43" s="33"/>
      <c r="J43" s="33"/>
      <c r="K43" s="32" t="s">
        <v>68</v>
      </c>
      <c r="L43" s="299">
        <v>0</v>
      </c>
      <c r="M43" s="299">
        <v>0</v>
      </c>
      <c r="N43" s="94" t="s">
        <v>122</v>
      </c>
      <c r="O43" s="52" t="s">
        <v>122</v>
      </c>
      <c r="P43" s="40" t="s">
        <v>122</v>
      </c>
      <c r="Q43" t="s">
        <v>122</v>
      </c>
      <c r="R43" s="30">
        <v>0</v>
      </c>
      <c r="S43" s="196">
        <f t="shared" si="5"/>
        <v>0</v>
      </c>
      <c r="T43" s="32" t="s">
        <v>80</v>
      </c>
      <c r="U43" s="299">
        <v>5</v>
      </c>
      <c r="V43" s="299">
        <v>20</v>
      </c>
      <c r="W43" s="96">
        <f t="shared" si="6"/>
        <v>8</v>
      </c>
      <c r="X43" s="114" t="s">
        <v>426</v>
      </c>
      <c r="Y43" s="113" t="s">
        <v>654</v>
      </c>
      <c r="Z43" s="40"/>
      <c r="AA43" s="324">
        <v>1E-3</v>
      </c>
      <c r="AB43" s="97">
        <f t="shared" si="7"/>
        <v>9.772733704784646E-4</v>
      </c>
      <c r="AC43" s="32" t="s">
        <v>122</v>
      </c>
      <c r="AD43" s="299">
        <v>0</v>
      </c>
      <c r="AE43" s="299"/>
      <c r="AF43" s="208" t="e">
        <f t="shared" si="18"/>
        <v>#DIV/0!</v>
      </c>
      <c r="AG43" s="40" t="s">
        <v>122</v>
      </c>
      <c r="AH43" s="40" t="s">
        <v>122</v>
      </c>
      <c r="AI43" s="40"/>
      <c r="AJ43" s="326" t="s">
        <v>237</v>
      </c>
      <c r="AK43" s="97">
        <f t="shared" si="9"/>
        <v>0</v>
      </c>
      <c r="AL43" s="32">
        <v>2</v>
      </c>
      <c r="AM43" s="299">
        <v>160</v>
      </c>
      <c r="AN43" s="299">
        <v>250</v>
      </c>
      <c r="AO43" s="96">
        <f t="shared" si="10"/>
        <v>0.375</v>
      </c>
      <c r="AP43" s="214">
        <v>0</v>
      </c>
      <c r="AQ43" s="155">
        <v>0</v>
      </c>
      <c r="AR43" s="40"/>
      <c r="AS43" s="40" t="s">
        <v>1070</v>
      </c>
      <c r="AT43" s="97">
        <f t="shared" si="11"/>
        <v>6.8432891049559537E-4</v>
      </c>
      <c r="AU43" s="32" t="s">
        <v>132</v>
      </c>
      <c r="AV43" s="299">
        <v>300</v>
      </c>
      <c r="AW43" s="299">
        <v>500</v>
      </c>
      <c r="AX43" s="96">
        <f t="shared" si="12"/>
        <v>0.2</v>
      </c>
      <c r="AY43" s="114" t="s">
        <v>722</v>
      </c>
      <c r="AZ43" s="114" t="s">
        <v>722</v>
      </c>
      <c r="BA43" s="40"/>
      <c r="BB43" s="317">
        <v>0.01</v>
      </c>
      <c r="BC43" s="97">
        <f t="shared" si="13"/>
        <v>6.7687779479326188E-3</v>
      </c>
      <c r="BD43" s="32" t="s">
        <v>68</v>
      </c>
      <c r="BE43" s="32">
        <v>1.5</v>
      </c>
      <c r="BF43" s="299">
        <v>0</v>
      </c>
      <c r="BG43" s="299">
        <v>1</v>
      </c>
      <c r="BH43" s="96" t="e">
        <f t="shared" si="14"/>
        <v>#DIV/0!</v>
      </c>
      <c r="BI43" s="113" t="s">
        <v>414</v>
      </c>
      <c r="BJ43" s="113" t="s">
        <v>723</v>
      </c>
      <c r="BK43" s="40"/>
      <c r="BL43" s="30">
        <v>0</v>
      </c>
      <c r="BM43" s="30">
        <f t="shared" si="15"/>
        <v>0</v>
      </c>
      <c r="BN43" s="30"/>
      <c r="BO43" s="251">
        <f t="shared" si="16"/>
        <v>1.2E-2</v>
      </c>
      <c r="BP43" s="30"/>
      <c r="BQ43" s="30"/>
      <c r="BT43" s="32"/>
      <c r="BU43" s="32"/>
      <c r="BV43" s="32"/>
      <c r="BW43" s="32"/>
      <c r="BX43" s="32"/>
      <c r="BY43" s="32"/>
      <c r="BZ43" s="32"/>
      <c r="CA43" s="32"/>
      <c r="CB43" s="32"/>
      <c r="CC43" s="32"/>
      <c r="CD43" s="32"/>
      <c r="CE43" s="32"/>
      <c r="CF43" s="32"/>
      <c r="CG43" s="32"/>
      <c r="CH43" s="32"/>
      <c r="CI43" s="32"/>
      <c r="CJ43" s="32"/>
      <c r="CK43" s="32"/>
      <c r="CL43" s="32"/>
      <c r="CM43" s="32"/>
      <c r="CN43" s="32"/>
      <c r="CO43" s="32"/>
      <c r="CP43" s="32"/>
    </row>
    <row r="44" spans="1:94" x14ac:dyDescent="0.3">
      <c r="A44" s="30" t="s">
        <v>86</v>
      </c>
      <c r="B44" s="29">
        <v>8480</v>
      </c>
      <c r="C44" s="3" t="s">
        <v>36</v>
      </c>
      <c r="D44" s="179" t="s">
        <v>295</v>
      </c>
      <c r="E44" s="84" t="s">
        <v>370</v>
      </c>
      <c r="F44" s="32"/>
      <c r="G44" s="32">
        <v>3</v>
      </c>
      <c r="H44" s="32"/>
      <c r="I44" s="33"/>
      <c r="J44" s="33"/>
      <c r="K44" s="32" t="s">
        <v>87</v>
      </c>
      <c r="L44" s="299">
        <v>30</v>
      </c>
      <c r="M44" s="299">
        <v>48</v>
      </c>
      <c r="N44" s="97">
        <f>N$2/L44</f>
        <v>1.3333333333333333</v>
      </c>
      <c r="O44" s="341" t="s">
        <v>400</v>
      </c>
      <c r="P44" s="113" t="s">
        <v>387</v>
      </c>
      <c r="Q44" t="s">
        <v>389</v>
      </c>
      <c r="R44" s="30">
        <v>1E-3</v>
      </c>
      <c r="S44" s="196">
        <f t="shared" si="5"/>
        <v>1.0388002970251077E-3</v>
      </c>
      <c r="T44" s="32" t="s">
        <v>602</v>
      </c>
      <c r="U44" s="299">
        <v>5000</v>
      </c>
      <c r="V44" s="299">
        <v>10000</v>
      </c>
      <c r="W44" s="96">
        <f t="shared" si="6"/>
        <v>8.0000000000000002E-3</v>
      </c>
      <c r="X44" s="156">
        <v>0</v>
      </c>
      <c r="Y44" s="113" t="s">
        <v>654</v>
      </c>
      <c r="Z44" s="40"/>
      <c r="AA44" s="324">
        <v>1.6</v>
      </c>
      <c r="AB44" s="97">
        <f t="shared" si="7"/>
        <v>1.5636373927655436</v>
      </c>
      <c r="AC44" s="32" t="s">
        <v>122</v>
      </c>
      <c r="AD44" s="299">
        <v>9200</v>
      </c>
      <c r="AE44" s="299">
        <v>17000</v>
      </c>
      <c r="AF44" s="96">
        <f t="shared" si="18"/>
        <v>3.2608695652173912E-2</v>
      </c>
      <c r="AG44" s="156">
        <v>0</v>
      </c>
      <c r="AH44" s="113" t="s">
        <v>544</v>
      </c>
      <c r="AI44" s="40" t="s">
        <v>404</v>
      </c>
      <c r="AJ44" s="326">
        <v>2.8</v>
      </c>
      <c r="AK44" s="97">
        <f t="shared" si="9"/>
        <v>0.36599782933356995</v>
      </c>
      <c r="AL44" s="32" t="s">
        <v>122</v>
      </c>
      <c r="AM44" s="299">
        <v>43000</v>
      </c>
      <c r="AN44" s="299">
        <v>245000</v>
      </c>
      <c r="AO44" s="96">
        <f t="shared" si="10"/>
        <v>1.3953488372093023E-3</v>
      </c>
      <c r="AP44" s="213" t="s">
        <v>724</v>
      </c>
      <c r="AQ44" s="114" t="s">
        <v>725</v>
      </c>
      <c r="AR44" s="40"/>
      <c r="AS44" s="40" t="s">
        <v>1090</v>
      </c>
      <c r="AT44" s="97">
        <f t="shared" si="11"/>
        <v>15.87643072349781</v>
      </c>
      <c r="AU44" s="32" t="s">
        <v>122</v>
      </c>
      <c r="AV44" s="299">
        <v>4000</v>
      </c>
      <c r="AW44" s="299">
        <v>10000</v>
      </c>
      <c r="AX44" s="96">
        <f t="shared" si="12"/>
        <v>1.4999999999999999E-2</v>
      </c>
      <c r="AY44" s="156">
        <v>0</v>
      </c>
      <c r="AZ44" s="156">
        <v>0</v>
      </c>
      <c r="BA44" s="40"/>
      <c r="BB44" s="332">
        <v>1.4</v>
      </c>
      <c r="BC44" s="97">
        <f t="shared" si="13"/>
        <v>0.9476289127105666</v>
      </c>
      <c r="BD44" s="32" t="s">
        <v>122</v>
      </c>
      <c r="BE44" s="32">
        <v>5</v>
      </c>
      <c r="BF44" s="299">
        <v>11000</v>
      </c>
      <c r="BG44" s="299">
        <v>39000</v>
      </c>
      <c r="BH44" s="96">
        <f t="shared" si="14"/>
        <v>3.6363636363636362E-2</v>
      </c>
      <c r="BI44" s="114" t="s">
        <v>726</v>
      </c>
      <c r="BJ44" s="113" t="s">
        <v>727</v>
      </c>
      <c r="BK44" s="40"/>
      <c r="BL44" s="30">
        <v>4.5999999999999996</v>
      </c>
      <c r="BM44" s="30">
        <f t="shared" si="15"/>
        <v>0.45152744756215368</v>
      </c>
      <c r="BN44" s="30"/>
      <c r="BO44" s="251">
        <f t="shared" si="16"/>
        <v>33.600999999999999</v>
      </c>
      <c r="BP44" s="30"/>
      <c r="BQ44" s="30"/>
      <c r="BT44" s="32"/>
      <c r="BU44" s="32"/>
      <c r="BV44" s="32"/>
      <c r="BW44" s="32"/>
      <c r="BX44" s="32"/>
      <c r="BY44" s="32"/>
      <c r="BZ44" s="32"/>
      <c r="CA44" s="32"/>
      <c r="CB44" s="32"/>
      <c r="CC44" s="32"/>
      <c r="CD44" s="32"/>
      <c r="CE44" s="32"/>
      <c r="CF44" s="32"/>
      <c r="CG44" s="32"/>
      <c r="CH44" s="32"/>
      <c r="CI44" s="32"/>
      <c r="CJ44" s="32"/>
      <c r="CK44" s="32"/>
      <c r="CL44" s="32"/>
      <c r="CM44" s="32"/>
      <c r="CN44" s="32"/>
      <c r="CO44" s="32"/>
      <c r="CP44" s="32"/>
    </row>
    <row r="45" spans="1:94" x14ac:dyDescent="0.3">
      <c r="A45" s="18" t="s">
        <v>239</v>
      </c>
      <c r="B45" s="34">
        <v>8550</v>
      </c>
      <c r="C45" s="3" t="s">
        <v>37</v>
      </c>
      <c r="D45" s="179" t="s">
        <v>340</v>
      </c>
      <c r="E45" s="84" t="s">
        <v>370</v>
      </c>
      <c r="F45" s="32"/>
      <c r="G45" s="32"/>
      <c r="H45" s="32"/>
      <c r="I45" s="84"/>
      <c r="J45" s="84" t="s">
        <v>67</v>
      </c>
      <c r="K45" s="32" t="s">
        <v>122</v>
      </c>
      <c r="L45" s="299">
        <v>0</v>
      </c>
      <c r="M45" s="299">
        <v>0</v>
      </c>
      <c r="N45" s="84" t="s">
        <v>122</v>
      </c>
      <c r="O45" s="52" t="s">
        <v>122</v>
      </c>
      <c r="P45" s="40" t="s">
        <v>122</v>
      </c>
      <c r="Q45" s="30" t="s">
        <v>122</v>
      </c>
      <c r="R45" s="30">
        <v>0</v>
      </c>
      <c r="S45" s="196">
        <f t="shared" si="5"/>
        <v>0</v>
      </c>
      <c r="T45" s="32" t="s">
        <v>602</v>
      </c>
      <c r="U45" s="299">
        <v>3000</v>
      </c>
      <c r="V45" s="299">
        <v>5000</v>
      </c>
      <c r="W45" s="96">
        <f t="shared" si="6"/>
        <v>1.3333333333333334E-2</v>
      </c>
      <c r="X45" s="156">
        <v>0</v>
      </c>
      <c r="Y45" s="114" t="s">
        <v>426</v>
      </c>
      <c r="Z45" s="40"/>
      <c r="AA45" s="324" t="s">
        <v>674</v>
      </c>
      <c r="AB45" s="97">
        <f t="shared" si="7"/>
        <v>2.9318201114353939</v>
      </c>
      <c r="AC45" s="32" t="s">
        <v>122</v>
      </c>
      <c r="AD45" s="299">
        <v>3000</v>
      </c>
      <c r="AE45" s="299">
        <v>4000</v>
      </c>
      <c r="AF45" s="96">
        <f t="shared" si="18"/>
        <v>0.1</v>
      </c>
      <c r="AG45" s="114" t="s">
        <v>545</v>
      </c>
      <c r="AH45" s="114" t="s">
        <v>1115</v>
      </c>
      <c r="AI45" s="40" t="s">
        <v>318</v>
      </c>
      <c r="AJ45" s="326">
        <v>2.8</v>
      </c>
      <c r="AK45" s="97">
        <f t="shared" si="9"/>
        <v>0.36599782933356995</v>
      </c>
      <c r="AL45" s="32" t="s">
        <v>122</v>
      </c>
      <c r="AM45" s="299">
        <v>15000</v>
      </c>
      <c r="AN45" s="299">
        <v>85000</v>
      </c>
      <c r="AO45" s="96">
        <f t="shared" si="10"/>
        <v>4.0000000000000001E-3</v>
      </c>
      <c r="AP45" s="159" t="s">
        <v>540</v>
      </c>
      <c r="AQ45" s="114" t="s">
        <v>1122</v>
      </c>
      <c r="AR45" s="40"/>
      <c r="AS45" s="40" t="s">
        <v>1091</v>
      </c>
      <c r="AT45" s="97">
        <f t="shared" si="11"/>
        <v>19.982404186471381</v>
      </c>
      <c r="AU45" s="32" t="s">
        <v>132</v>
      </c>
      <c r="AV45" s="299">
        <v>800</v>
      </c>
      <c r="AW45" s="299">
        <v>2000</v>
      </c>
      <c r="AX45" s="96">
        <f t="shared" si="12"/>
        <v>7.4999999999999997E-2</v>
      </c>
      <c r="AY45" s="114" t="s">
        <v>713</v>
      </c>
      <c r="AZ45" s="114" t="s">
        <v>713</v>
      </c>
      <c r="BA45" s="40"/>
      <c r="BB45" s="317" t="s">
        <v>408</v>
      </c>
      <c r="BC45" s="97">
        <f t="shared" si="13"/>
        <v>0.67687779479326193</v>
      </c>
      <c r="BD45" s="32" t="s">
        <v>122</v>
      </c>
      <c r="BE45" s="32">
        <v>4</v>
      </c>
      <c r="BF45" s="299">
        <v>1300</v>
      </c>
      <c r="BG45" s="299">
        <v>2600</v>
      </c>
      <c r="BH45" s="96">
        <f t="shared" si="14"/>
        <v>0.30769230769230771</v>
      </c>
      <c r="BI45" s="156">
        <v>0</v>
      </c>
      <c r="BJ45" s="114" t="s">
        <v>683</v>
      </c>
      <c r="BK45" s="40"/>
      <c r="BL45" s="30">
        <v>1.4</v>
      </c>
      <c r="BM45" s="30">
        <f t="shared" si="15"/>
        <v>0.13742139708413373</v>
      </c>
      <c r="BN45" s="30"/>
      <c r="BO45" s="251">
        <f t="shared" si="16"/>
        <v>37.4</v>
      </c>
      <c r="BP45" s="30"/>
      <c r="BQ45" s="30"/>
      <c r="BT45" s="32"/>
      <c r="BU45" s="32"/>
      <c r="BV45" s="32"/>
      <c r="BW45" s="32"/>
      <c r="BX45" s="32"/>
      <c r="BY45" s="32"/>
      <c r="BZ45" s="32"/>
      <c r="CA45" s="32"/>
      <c r="CB45" s="32"/>
      <c r="CC45" s="32"/>
      <c r="CD45" s="32"/>
      <c r="CE45" s="32"/>
      <c r="CF45" s="32"/>
      <c r="CG45" s="32"/>
      <c r="CH45" s="32"/>
      <c r="CI45" s="32"/>
      <c r="CJ45" s="32"/>
      <c r="CK45" s="32"/>
      <c r="CL45" s="32"/>
      <c r="CM45" s="32"/>
      <c r="CN45" s="32"/>
      <c r="CO45" s="32"/>
      <c r="CP45" s="32"/>
    </row>
    <row r="46" spans="1:94" x14ac:dyDescent="0.3">
      <c r="A46" s="17" t="s">
        <v>240</v>
      </c>
      <c r="B46" s="34">
        <v>8560</v>
      </c>
      <c r="C46" s="3" t="s">
        <v>38</v>
      </c>
      <c r="D46" s="179" t="s">
        <v>241</v>
      </c>
      <c r="E46" s="84" t="s">
        <v>370</v>
      </c>
      <c r="F46" s="32"/>
      <c r="G46" s="32"/>
      <c r="H46" s="32"/>
      <c r="I46" s="94"/>
      <c r="J46" s="94"/>
      <c r="K46" s="32" t="s">
        <v>602</v>
      </c>
      <c r="L46" s="305">
        <v>320</v>
      </c>
      <c r="M46" s="305">
        <v>320</v>
      </c>
      <c r="N46" s="97">
        <f>N$2/L46</f>
        <v>0.125</v>
      </c>
      <c r="O46" s="340" t="s">
        <v>387</v>
      </c>
      <c r="P46" s="120" t="s">
        <v>387</v>
      </c>
      <c r="Q46" t="s">
        <v>389</v>
      </c>
      <c r="R46" s="30">
        <v>1E-3</v>
      </c>
      <c r="S46" s="196">
        <f t="shared" si="5"/>
        <v>1.0388002970251077E-3</v>
      </c>
      <c r="T46" s="32" t="s">
        <v>87</v>
      </c>
      <c r="U46" s="299">
        <v>20</v>
      </c>
      <c r="V46" s="299">
        <v>50</v>
      </c>
      <c r="W46" s="96">
        <f t="shared" si="6"/>
        <v>2</v>
      </c>
      <c r="X46" s="113" t="s">
        <v>425</v>
      </c>
      <c r="Y46" s="113" t="s">
        <v>425</v>
      </c>
      <c r="Z46" s="40"/>
      <c r="AA46" s="324">
        <v>1E-3</v>
      </c>
      <c r="AB46" s="97">
        <f t="shared" si="7"/>
        <v>9.772733704784646E-4</v>
      </c>
      <c r="AC46" s="32" t="s">
        <v>122</v>
      </c>
      <c r="AD46" s="299">
        <v>0</v>
      </c>
      <c r="AE46" s="299">
        <v>0</v>
      </c>
      <c r="AF46" s="208" t="e">
        <f t="shared" si="18"/>
        <v>#DIV/0!</v>
      </c>
      <c r="AG46" s="40" t="s">
        <v>122</v>
      </c>
      <c r="AH46" s="40" t="s">
        <v>122</v>
      </c>
      <c r="AI46" s="40" t="s">
        <v>122</v>
      </c>
      <c r="AJ46" s="326" t="s">
        <v>237</v>
      </c>
      <c r="AK46" s="97">
        <f t="shared" si="9"/>
        <v>0</v>
      </c>
      <c r="AL46" s="32">
        <v>2</v>
      </c>
      <c r="AM46" s="299">
        <v>0</v>
      </c>
      <c r="AN46" s="299">
        <v>20</v>
      </c>
      <c r="AO46" s="96" t="e">
        <f t="shared" si="10"/>
        <v>#DIV/0!</v>
      </c>
      <c r="AP46" s="159" t="s">
        <v>547</v>
      </c>
      <c r="AQ46" s="113" t="s">
        <v>728</v>
      </c>
      <c r="AR46" s="40"/>
      <c r="AS46" s="40" t="s">
        <v>237</v>
      </c>
      <c r="AT46" s="97">
        <f t="shared" si="11"/>
        <v>0</v>
      </c>
      <c r="AU46" s="32" t="s">
        <v>132</v>
      </c>
      <c r="AV46" s="299">
        <v>400</v>
      </c>
      <c r="AW46" s="299">
        <v>800</v>
      </c>
      <c r="AX46" s="96">
        <f t="shared" si="12"/>
        <v>0.15</v>
      </c>
      <c r="AY46" s="156">
        <v>0</v>
      </c>
      <c r="AZ46" s="113" t="s">
        <v>729</v>
      </c>
      <c r="BA46" s="40"/>
      <c r="BB46" s="332">
        <v>0.1</v>
      </c>
      <c r="BC46" s="97">
        <f t="shared" si="13"/>
        <v>6.7687779479326193E-2</v>
      </c>
      <c r="BD46" s="32" t="s">
        <v>82</v>
      </c>
      <c r="BE46" s="32">
        <v>2</v>
      </c>
      <c r="BF46" s="299">
        <v>10000</v>
      </c>
      <c r="BG46" s="299">
        <v>18000</v>
      </c>
      <c r="BH46" s="96">
        <f t="shared" si="14"/>
        <v>0.04</v>
      </c>
      <c r="BI46" s="113" t="s">
        <v>730</v>
      </c>
      <c r="BJ46" s="113" t="s">
        <v>731</v>
      </c>
      <c r="BK46" s="40"/>
      <c r="BL46" s="30">
        <v>1.3</v>
      </c>
      <c r="BM46" s="30">
        <f t="shared" si="15"/>
        <v>0.12760558300669561</v>
      </c>
      <c r="BN46" s="30"/>
      <c r="BO46" s="251">
        <f t="shared" si="16"/>
        <v>1.4020000000000001</v>
      </c>
      <c r="BP46" s="30"/>
      <c r="BQ46" s="30"/>
      <c r="BT46" s="32"/>
      <c r="BU46" s="32"/>
      <c r="BV46" s="32"/>
      <c r="BW46" s="32"/>
      <c r="BX46" s="32"/>
      <c r="BY46" s="32"/>
      <c r="BZ46" s="32"/>
      <c r="CA46" s="32"/>
      <c r="CB46" s="32"/>
      <c r="CC46" s="32"/>
      <c r="CD46" s="32"/>
      <c r="CE46" s="32"/>
      <c r="CF46" s="32"/>
      <c r="CG46" s="32"/>
      <c r="CH46" s="32"/>
      <c r="CI46" s="32"/>
      <c r="CJ46" s="32"/>
      <c r="CK46" s="32"/>
      <c r="CL46" s="32"/>
      <c r="CM46" s="32"/>
      <c r="CN46" s="32"/>
      <c r="CO46" s="32"/>
      <c r="CP46" s="32"/>
    </row>
    <row r="47" spans="1:94" x14ac:dyDescent="0.3">
      <c r="A47" s="30" t="s">
        <v>88</v>
      </c>
      <c r="B47" s="29">
        <v>8630</v>
      </c>
      <c r="C47" s="3" t="s">
        <v>296</v>
      </c>
      <c r="D47" s="179" t="s">
        <v>297</v>
      </c>
      <c r="E47" s="84" t="s">
        <v>370</v>
      </c>
      <c r="F47" s="32"/>
      <c r="G47" s="32"/>
      <c r="H47" s="32"/>
      <c r="I47" s="33"/>
      <c r="J47" s="33" t="s">
        <v>67</v>
      </c>
      <c r="K47" s="32" t="s">
        <v>602</v>
      </c>
      <c r="L47" s="305">
        <v>200</v>
      </c>
      <c r="M47" s="305">
        <v>250</v>
      </c>
      <c r="N47" s="97">
        <f>N$2/L47</f>
        <v>0.2</v>
      </c>
      <c r="O47" s="52">
        <v>0</v>
      </c>
      <c r="P47" s="114" t="s">
        <v>1113</v>
      </c>
      <c r="Q47" s="30" t="s">
        <v>318</v>
      </c>
      <c r="R47" s="30">
        <v>0.1</v>
      </c>
      <c r="S47" s="196">
        <f t="shared" si="5"/>
        <v>0.10388002970251078</v>
      </c>
      <c r="T47" s="32" t="s">
        <v>602</v>
      </c>
      <c r="U47" s="299">
        <v>6000</v>
      </c>
      <c r="V47" s="299">
        <v>9000</v>
      </c>
      <c r="W47" s="96">
        <f t="shared" si="6"/>
        <v>6.6666666666666671E-3</v>
      </c>
      <c r="X47" s="156">
        <v>0</v>
      </c>
      <c r="Y47" s="114" t="s">
        <v>426</v>
      </c>
      <c r="Z47" s="40"/>
      <c r="AA47" s="324">
        <v>2.2000000000000002</v>
      </c>
      <c r="AB47" s="97">
        <f t="shared" si="7"/>
        <v>2.1500014150526225</v>
      </c>
      <c r="AC47" s="32" t="s">
        <v>122</v>
      </c>
      <c r="AD47" s="299">
        <v>32000</v>
      </c>
      <c r="AE47" s="299">
        <v>53000</v>
      </c>
      <c r="AF47" s="96">
        <f t="shared" si="18"/>
        <v>9.3749999999999997E-3</v>
      </c>
      <c r="AG47" s="114" t="s">
        <v>567</v>
      </c>
      <c r="AH47" s="114" t="s">
        <v>568</v>
      </c>
      <c r="AI47" s="40" t="s">
        <v>318</v>
      </c>
      <c r="AJ47" s="326" t="s">
        <v>732</v>
      </c>
      <c r="AK47" s="97">
        <f t="shared" si="9"/>
        <v>1.5685621257152997</v>
      </c>
      <c r="AL47" s="32" t="s">
        <v>122</v>
      </c>
      <c r="AM47" s="299">
        <v>45000</v>
      </c>
      <c r="AN47" s="299">
        <v>145000</v>
      </c>
      <c r="AO47" s="96">
        <f t="shared" si="10"/>
        <v>1.3333333333333333E-3</v>
      </c>
      <c r="AP47" s="215" t="s">
        <v>733</v>
      </c>
      <c r="AQ47" s="114" t="s">
        <v>734</v>
      </c>
      <c r="AR47" s="40"/>
      <c r="AS47" s="40" t="s">
        <v>1092</v>
      </c>
      <c r="AT47" s="97">
        <f t="shared" si="11"/>
        <v>16.28702806979517</v>
      </c>
      <c r="AU47" s="32" t="s">
        <v>122</v>
      </c>
      <c r="AV47" s="299">
        <v>5000</v>
      </c>
      <c r="AW47" s="299">
        <v>10000</v>
      </c>
      <c r="AX47" s="96">
        <f t="shared" si="12"/>
        <v>1.2E-2</v>
      </c>
      <c r="AY47" s="156">
        <v>0</v>
      </c>
      <c r="AZ47" s="156">
        <v>0</v>
      </c>
      <c r="BA47" s="40"/>
      <c r="BB47" s="332" t="s">
        <v>409</v>
      </c>
      <c r="BC47" s="97">
        <f t="shared" si="13"/>
        <v>1.3537555895865239</v>
      </c>
      <c r="BD47" s="32" t="s">
        <v>82</v>
      </c>
      <c r="BE47" s="32">
        <v>2.4</v>
      </c>
      <c r="BF47" s="299">
        <v>18000</v>
      </c>
      <c r="BG47" s="299">
        <v>32000</v>
      </c>
      <c r="BH47" s="96">
        <f t="shared" si="14"/>
        <v>2.2222222222222223E-2</v>
      </c>
      <c r="BI47" s="113" t="s">
        <v>735</v>
      </c>
      <c r="BJ47" s="113" t="s">
        <v>736</v>
      </c>
      <c r="BK47" s="40"/>
      <c r="BL47" s="30">
        <v>7</v>
      </c>
      <c r="BM47" s="30">
        <f t="shared" si="15"/>
        <v>0.68710698542066873</v>
      </c>
      <c r="BN47" s="30"/>
      <c r="BO47" s="251">
        <f t="shared" si="16"/>
        <v>47.1</v>
      </c>
      <c r="BP47" s="30"/>
      <c r="BQ47" s="30"/>
      <c r="BT47" s="32"/>
      <c r="BU47" s="32"/>
      <c r="BV47" s="32"/>
      <c r="BW47" s="32"/>
      <c r="BX47" s="32"/>
      <c r="BY47" s="32"/>
      <c r="BZ47" s="32"/>
      <c r="CA47" s="32"/>
      <c r="CB47" s="32"/>
      <c r="CC47" s="32"/>
      <c r="CD47" s="32"/>
      <c r="CE47" s="32"/>
      <c r="CF47" s="32"/>
      <c r="CG47" s="32"/>
      <c r="CH47" s="32"/>
      <c r="CI47" s="32"/>
      <c r="CJ47" s="32"/>
      <c r="CK47" s="32"/>
      <c r="CL47" s="32"/>
      <c r="CM47" s="32"/>
      <c r="CN47" s="32"/>
      <c r="CO47" s="32"/>
      <c r="CP47" s="32"/>
    </row>
    <row r="48" spans="1:94" x14ac:dyDescent="0.3">
      <c r="A48" s="23" t="s">
        <v>90</v>
      </c>
      <c r="B48" s="25">
        <v>8830</v>
      </c>
      <c r="C48" s="3" t="s">
        <v>41</v>
      </c>
      <c r="D48" s="179" t="s">
        <v>298</v>
      </c>
      <c r="E48" s="84" t="s">
        <v>370</v>
      </c>
      <c r="F48" s="54"/>
      <c r="G48" s="32"/>
      <c r="H48" s="32"/>
      <c r="I48" s="33"/>
      <c r="J48" s="33" t="s">
        <v>67</v>
      </c>
      <c r="K48" s="32" t="s">
        <v>68</v>
      </c>
      <c r="L48" s="299">
        <v>0</v>
      </c>
      <c r="M48" s="299" t="s">
        <v>122</v>
      </c>
      <c r="N48" s="97" t="s">
        <v>122</v>
      </c>
      <c r="O48" s="52" t="s">
        <v>122</v>
      </c>
      <c r="P48" s="40" t="s">
        <v>122</v>
      </c>
      <c r="Q48" s="116" t="s">
        <v>122</v>
      </c>
      <c r="R48" s="116">
        <v>0</v>
      </c>
      <c r="S48" s="196">
        <f t="shared" si="5"/>
        <v>0</v>
      </c>
      <c r="T48" s="32" t="s">
        <v>66</v>
      </c>
      <c r="U48" s="299">
        <v>100</v>
      </c>
      <c r="V48" s="299">
        <v>300</v>
      </c>
      <c r="W48" s="96">
        <f t="shared" si="6"/>
        <v>0.4</v>
      </c>
      <c r="X48" s="114" t="s">
        <v>651</v>
      </c>
      <c r="Y48" s="114" t="s">
        <v>651</v>
      </c>
      <c r="Z48" s="40"/>
      <c r="AA48" s="324">
        <v>0.01</v>
      </c>
      <c r="AB48" s="97">
        <f t="shared" si="7"/>
        <v>9.772733704784646E-3</v>
      </c>
      <c r="AC48" s="32" t="s">
        <v>122</v>
      </c>
      <c r="AD48" s="299">
        <v>0</v>
      </c>
      <c r="AE48" s="299">
        <v>0</v>
      </c>
      <c r="AF48" s="208" t="e">
        <f t="shared" si="18"/>
        <v>#DIV/0!</v>
      </c>
      <c r="AG48" s="40" t="s">
        <v>122</v>
      </c>
      <c r="AH48" s="40" t="s">
        <v>122</v>
      </c>
      <c r="AI48" s="40" t="s">
        <v>122</v>
      </c>
      <c r="AJ48" s="326" t="s">
        <v>237</v>
      </c>
      <c r="AK48" s="97">
        <f t="shared" si="9"/>
        <v>0</v>
      </c>
      <c r="AL48" s="32">
        <v>3</v>
      </c>
      <c r="AM48" s="299">
        <v>2700</v>
      </c>
      <c r="AN48" s="299">
        <v>40000</v>
      </c>
      <c r="AO48" s="96">
        <f t="shared" si="10"/>
        <v>2.2222222222222223E-2</v>
      </c>
      <c r="AP48" s="213" t="s">
        <v>1123</v>
      </c>
      <c r="AQ48" s="114" t="s">
        <v>737</v>
      </c>
      <c r="AR48" s="40"/>
      <c r="AS48" s="40" t="s">
        <v>1093</v>
      </c>
      <c r="AT48" s="97">
        <f t="shared" si="11"/>
        <v>3.2163458793292983</v>
      </c>
      <c r="AU48" s="32" t="s">
        <v>122</v>
      </c>
      <c r="AV48" s="299">
        <v>1500</v>
      </c>
      <c r="AW48" s="299">
        <v>3000</v>
      </c>
      <c r="AX48" s="96">
        <f t="shared" si="12"/>
        <v>0.04</v>
      </c>
      <c r="AY48" s="156">
        <v>0</v>
      </c>
      <c r="AZ48" s="156">
        <v>0</v>
      </c>
      <c r="BA48" s="40"/>
      <c r="BB48" s="332">
        <v>0.7</v>
      </c>
      <c r="BC48" s="97">
        <f t="shared" si="13"/>
        <v>0.4738144563552833</v>
      </c>
      <c r="BD48" s="32" t="s">
        <v>68</v>
      </c>
      <c r="BE48" s="32" t="s">
        <v>40</v>
      </c>
      <c r="BF48" s="299">
        <v>0</v>
      </c>
      <c r="BG48" s="299">
        <v>0</v>
      </c>
      <c r="BH48" s="96" t="e">
        <f t="shared" si="14"/>
        <v>#DIV/0!</v>
      </c>
      <c r="BI48" s="40"/>
      <c r="BJ48" s="40"/>
      <c r="BK48" s="40"/>
      <c r="BL48" s="116">
        <v>0</v>
      </c>
      <c r="BM48" s="30">
        <f t="shared" si="15"/>
        <v>0</v>
      </c>
      <c r="BN48" s="30"/>
      <c r="BO48" s="251">
        <f t="shared" si="16"/>
        <v>5.41</v>
      </c>
      <c r="BP48" s="30"/>
      <c r="BQ48" s="30"/>
      <c r="BT48" s="32"/>
      <c r="BU48" s="32"/>
      <c r="BV48" s="32"/>
      <c r="BW48" s="32"/>
      <c r="BX48" s="32"/>
      <c r="BY48" s="32"/>
      <c r="BZ48" s="32"/>
      <c r="CA48" s="32"/>
      <c r="CB48" s="32"/>
      <c r="CC48" s="32"/>
      <c r="CD48" s="32"/>
      <c r="CE48" s="32"/>
      <c r="CF48" s="32"/>
      <c r="CG48" s="32"/>
      <c r="CH48" s="32"/>
      <c r="CI48" s="32"/>
      <c r="CJ48" s="32"/>
      <c r="CK48" s="32"/>
      <c r="CL48" s="32"/>
      <c r="CM48" s="32"/>
      <c r="CN48" s="32"/>
      <c r="CO48" s="32"/>
      <c r="CP48" s="32"/>
    </row>
    <row r="49" spans="1:94" x14ac:dyDescent="0.3">
      <c r="A49" s="30" t="s">
        <v>242</v>
      </c>
      <c r="B49" s="29">
        <v>8840</v>
      </c>
      <c r="C49" s="3" t="s">
        <v>39</v>
      </c>
      <c r="D49" s="179" t="s">
        <v>341</v>
      </c>
      <c r="E49" s="84" t="s">
        <v>370</v>
      </c>
      <c r="F49" s="32"/>
      <c r="G49" s="32"/>
      <c r="H49" s="32"/>
      <c r="I49" s="94"/>
      <c r="J49" s="94" t="s">
        <v>67</v>
      </c>
      <c r="K49" s="32" t="s">
        <v>122</v>
      </c>
      <c r="L49" s="299">
        <v>0</v>
      </c>
      <c r="M49" s="299">
        <v>0</v>
      </c>
      <c r="N49" s="94" t="s">
        <v>122</v>
      </c>
      <c r="O49" s="52" t="s">
        <v>122</v>
      </c>
      <c r="P49" s="40" t="s">
        <v>122</v>
      </c>
      <c r="Q49" t="s">
        <v>122</v>
      </c>
      <c r="R49" s="30">
        <v>0</v>
      </c>
      <c r="S49" s="196">
        <f t="shared" si="5"/>
        <v>0</v>
      </c>
      <c r="T49" s="84" t="s">
        <v>602</v>
      </c>
      <c r="U49" s="299">
        <v>3000</v>
      </c>
      <c r="V49" s="299">
        <v>6000</v>
      </c>
      <c r="W49" s="96">
        <f t="shared" si="6"/>
        <v>1.3333333333333334E-2</v>
      </c>
      <c r="X49" s="40">
        <v>0</v>
      </c>
      <c r="Y49" s="118" t="s">
        <v>426</v>
      </c>
      <c r="Z49" s="40" t="s">
        <v>318</v>
      </c>
      <c r="AA49" s="324">
        <v>11.4</v>
      </c>
      <c r="AB49" s="97">
        <f t="shared" si="7"/>
        <v>11.140916423454497</v>
      </c>
      <c r="AC49" s="32" t="s">
        <v>80</v>
      </c>
      <c r="AD49" s="299">
        <v>190</v>
      </c>
      <c r="AE49" s="299">
        <v>190</v>
      </c>
      <c r="AF49" s="100">
        <f t="shared" si="18"/>
        <v>1.5789473684210527</v>
      </c>
      <c r="AG49" s="114" t="s">
        <v>569</v>
      </c>
      <c r="AH49" s="114" t="s">
        <v>570</v>
      </c>
      <c r="AI49" s="40" t="s">
        <v>318</v>
      </c>
      <c r="AJ49" s="326">
        <v>0.6</v>
      </c>
      <c r="AK49" s="97">
        <f t="shared" si="9"/>
        <v>7.8428106285764992E-2</v>
      </c>
      <c r="AL49" s="32">
        <v>3</v>
      </c>
      <c r="AM49" s="299">
        <v>1500</v>
      </c>
      <c r="AN49" s="299">
        <v>14000</v>
      </c>
      <c r="AO49" s="96">
        <f t="shared" si="10"/>
        <v>0.04</v>
      </c>
      <c r="AP49" s="215" t="s">
        <v>738</v>
      </c>
      <c r="AQ49" s="114" t="s">
        <v>739</v>
      </c>
      <c r="AR49" s="40"/>
      <c r="AS49" s="40" t="s">
        <v>1094</v>
      </c>
      <c r="AT49" s="97">
        <f t="shared" si="11"/>
        <v>9.3068731827400963</v>
      </c>
      <c r="AU49" s="32" t="s">
        <v>132</v>
      </c>
      <c r="AV49" s="299">
        <v>1500</v>
      </c>
      <c r="AW49" s="299">
        <v>3000</v>
      </c>
      <c r="AX49" s="96">
        <f t="shared" si="12"/>
        <v>0.04</v>
      </c>
      <c r="AY49" s="114" t="s">
        <v>740</v>
      </c>
      <c r="AZ49" s="156" t="s">
        <v>547</v>
      </c>
      <c r="BA49" s="40"/>
      <c r="BB49" s="332">
        <v>5.7</v>
      </c>
      <c r="BC49" s="97">
        <f t="shared" si="13"/>
        <v>3.8582034303215926</v>
      </c>
      <c r="BD49" s="32" t="s">
        <v>76</v>
      </c>
      <c r="BE49" s="32" t="s">
        <v>40</v>
      </c>
      <c r="BF49" s="299">
        <v>2</v>
      </c>
      <c r="BG49" s="299">
        <v>4</v>
      </c>
      <c r="BH49" s="96">
        <f t="shared" si="14"/>
        <v>200</v>
      </c>
      <c r="BI49" s="120" t="s">
        <v>427</v>
      </c>
      <c r="BJ49" s="120" t="s">
        <v>428</v>
      </c>
      <c r="BK49" s="40" t="s">
        <v>389</v>
      </c>
      <c r="BL49" s="30">
        <v>1E-3</v>
      </c>
      <c r="BM49" s="196">
        <f t="shared" si="15"/>
        <v>9.8158140774381252E-5</v>
      </c>
      <c r="BN49" s="30"/>
      <c r="BO49" s="251">
        <f t="shared" si="16"/>
        <v>31.301000000000002</v>
      </c>
      <c r="BP49" s="30"/>
      <c r="BQ49" s="30"/>
      <c r="BT49" s="32"/>
      <c r="BU49" s="32"/>
      <c r="BV49" s="32"/>
      <c r="BW49" s="32"/>
      <c r="BX49" s="32"/>
      <c r="BY49" s="32"/>
      <c r="BZ49" s="32"/>
      <c r="CA49" s="32"/>
      <c r="CB49" s="32"/>
      <c r="CC49" s="32"/>
      <c r="CD49" s="32"/>
      <c r="CE49" s="32"/>
      <c r="CF49" s="32"/>
      <c r="CG49" s="32"/>
      <c r="CH49" s="32"/>
      <c r="CI49" s="32"/>
      <c r="CJ49" s="32"/>
      <c r="CK49" s="32"/>
      <c r="CL49" s="32"/>
      <c r="CM49" s="32"/>
      <c r="CN49" s="32"/>
      <c r="CO49" s="32"/>
      <c r="CP49" s="32"/>
    </row>
    <row r="50" spans="1:94" x14ac:dyDescent="0.3">
      <c r="A50" s="30" t="s">
        <v>89</v>
      </c>
      <c r="B50" s="29">
        <v>8870</v>
      </c>
      <c r="C50" s="3" t="s">
        <v>42</v>
      </c>
      <c r="D50" s="179" t="s">
        <v>299</v>
      </c>
      <c r="E50" s="84" t="s">
        <v>370</v>
      </c>
      <c r="F50" s="32"/>
      <c r="G50" s="32"/>
      <c r="H50" s="32"/>
      <c r="I50" s="33"/>
      <c r="J50" s="33"/>
      <c r="K50" s="32" t="s">
        <v>82</v>
      </c>
      <c r="L50" s="299">
        <v>50</v>
      </c>
      <c r="M50" s="299">
        <v>50</v>
      </c>
      <c r="N50" s="97">
        <f>N$2/L50</f>
        <v>0.8</v>
      </c>
      <c r="O50" s="52">
        <v>0</v>
      </c>
      <c r="P50" s="114" t="s">
        <v>397</v>
      </c>
      <c r="Q50" t="s">
        <v>318</v>
      </c>
      <c r="R50" s="30">
        <v>1E-3</v>
      </c>
      <c r="S50" s="196">
        <f t="shared" si="5"/>
        <v>1.0388002970251077E-3</v>
      </c>
      <c r="T50" s="32" t="s">
        <v>602</v>
      </c>
      <c r="U50" s="299">
        <v>4000</v>
      </c>
      <c r="V50" s="299">
        <v>7000</v>
      </c>
      <c r="W50" s="96">
        <f t="shared" si="6"/>
        <v>0.01</v>
      </c>
      <c r="X50" s="113" t="s">
        <v>654</v>
      </c>
      <c r="Y50" s="113" t="s">
        <v>654</v>
      </c>
      <c r="Z50" s="40"/>
      <c r="AA50" s="324">
        <v>2.2000000000000002</v>
      </c>
      <c r="AB50" s="97">
        <f t="shared" si="7"/>
        <v>2.1500014150526225</v>
      </c>
      <c r="AC50" s="32" t="s">
        <v>122</v>
      </c>
      <c r="AD50" s="299">
        <v>4000</v>
      </c>
      <c r="AE50" s="299">
        <v>7000</v>
      </c>
      <c r="AF50" s="100">
        <f t="shared" si="18"/>
        <v>7.4999999999999997E-2</v>
      </c>
      <c r="AG50" s="156">
        <v>0</v>
      </c>
      <c r="AH50" s="114" t="s">
        <v>571</v>
      </c>
      <c r="AI50" s="40" t="s">
        <v>318</v>
      </c>
      <c r="AJ50" s="326">
        <v>2.2000000000000002</v>
      </c>
      <c r="AK50" s="97">
        <f t="shared" si="9"/>
        <v>0.28756972304780498</v>
      </c>
      <c r="AL50" s="32" t="s">
        <v>122</v>
      </c>
      <c r="AM50" s="299">
        <v>14000</v>
      </c>
      <c r="AN50" s="299">
        <v>50000</v>
      </c>
      <c r="AO50" s="96">
        <f t="shared" si="10"/>
        <v>4.2857142857142859E-3</v>
      </c>
      <c r="AP50" s="215" t="s">
        <v>733</v>
      </c>
      <c r="AQ50" s="156">
        <v>0</v>
      </c>
      <c r="AR50" s="40"/>
      <c r="AS50" s="40" t="s">
        <v>1095</v>
      </c>
      <c r="AT50" s="97">
        <f t="shared" si="11"/>
        <v>7.8013495796497869</v>
      </c>
      <c r="AU50" s="32" t="s">
        <v>122</v>
      </c>
      <c r="AV50" s="299">
        <v>7000</v>
      </c>
      <c r="AW50" s="299">
        <v>10000</v>
      </c>
      <c r="AX50" s="96">
        <f t="shared" si="12"/>
        <v>8.5714285714285719E-3</v>
      </c>
      <c r="AY50" s="156">
        <v>0</v>
      </c>
      <c r="AZ50" s="156">
        <v>0</v>
      </c>
      <c r="BA50" s="40"/>
      <c r="BB50" s="332">
        <v>3.6</v>
      </c>
      <c r="BC50" s="97">
        <f t="shared" si="13"/>
        <v>2.4367600612557427</v>
      </c>
      <c r="BD50" s="32" t="s">
        <v>82</v>
      </c>
      <c r="BE50" s="32">
        <v>2</v>
      </c>
      <c r="BF50" s="299">
        <v>4700</v>
      </c>
      <c r="BG50" s="299">
        <v>9500</v>
      </c>
      <c r="BH50" s="96">
        <f t="shared" si="14"/>
        <v>8.5106382978723402E-2</v>
      </c>
      <c r="BI50" s="156">
        <v>0</v>
      </c>
      <c r="BJ50" s="156">
        <v>0</v>
      </c>
      <c r="BK50" s="40"/>
      <c r="BL50" s="30">
        <v>2.8</v>
      </c>
      <c r="BM50" s="30">
        <f t="shared" si="15"/>
        <v>0.27484279416826746</v>
      </c>
      <c r="BN50" s="30"/>
      <c r="BO50" s="251">
        <f t="shared" si="16"/>
        <v>22.201000000000001</v>
      </c>
      <c r="BP50" s="30"/>
      <c r="BQ50" s="30"/>
      <c r="BT50" s="32"/>
      <c r="BU50" s="32"/>
      <c r="BV50" s="32"/>
      <c r="BW50" s="32"/>
      <c r="BX50" s="32"/>
      <c r="BY50" s="32"/>
      <c r="BZ50" s="32"/>
      <c r="CA50" s="32"/>
      <c r="CB50" s="32"/>
      <c r="CC50" s="32"/>
      <c r="CD50" s="32"/>
      <c r="CE50" s="32"/>
      <c r="CF50" s="32"/>
      <c r="CG50" s="32"/>
      <c r="CH50" s="32"/>
      <c r="CI50" s="32"/>
      <c r="CJ50" s="32"/>
      <c r="CK50" s="32"/>
      <c r="CL50" s="32"/>
      <c r="CM50" s="32"/>
      <c r="CN50" s="32"/>
      <c r="CO50" s="32"/>
      <c r="CP50" s="32"/>
    </row>
    <row r="51" spans="1:94" x14ac:dyDescent="0.3">
      <c r="A51" s="30" t="s">
        <v>243</v>
      </c>
      <c r="B51" s="34">
        <v>8980</v>
      </c>
      <c r="C51" s="3" t="s">
        <v>106</v>
      </c>
      <c r="D51" s="179" t="s">
        <v>342</v>
      </c>
      <c r="E51" s="84" t="s">
        <v>370</v>
      </c>
      <c r="F51" s="32"/>
      <c r="G51" s="32"/>
      <c r="H51" s="32"/>
      <c r="I51" s="94"/>
      <c r="J51" s="33" t="s">
        <v>67</v>
      </c>
      <c r="K51" s="32" t="s">
        <v>122</v>
      </c>
      <c r="L51" s="299">
        <v>0</v>
      </c>
      <c r="M51" s="299">
        <v>0</v>
      </c>
      <c r="N51" s="84" t="s">
        <v>122</v>
      </c>
      <c r="O51" s="52" t="s">
        <v>122</v>
      </c>
      <c r="P51" s="40" t="s">
        <v>122</v>
      </c>
      <c r="Q51" s="30" t="s">
        <v>122</v>
      </c>
      <c r="R51" s="30">
        <v>0</v>
      </c>
      <c r="S51" s="196">
        <f t="shared" si="5"/>
        <v>0</v>
      </c>
      <c r="T51" s="32" t="s">
        <v>602</v>
      </c>
      <c r="U51" s="299">
        <v>3000</v>
      </c>
      <c r="V51" s="299">
        <v>5000</v>
      </c>
      <c r="W51" s="96">
        <f t="shared" si="6"/>
        <v>1.3333333333333334E-2</v>
      </c>
      <c r="X51" s="156">
        <v>0</v>
      </c>
      <c r="Y51" s="114" t="s">
        <v>426</v>
      </c>
      <c r="Z51" s="40"/>
      <c r="AA51" s="324">
        <v>4.7</v>
      </c>
      <c r="AB51" s="97">
        <f t="shared" si="7"/>
        <v>4.5931848412487843</v>
      </c>
      <c r="AC51" s="32" t="s">
        <v>122</v>
      </c>
      <c r="AD51" s="299">
        <v>17000</v>
      </c>
      <c r="AE51" s="299">
        <v>65000</v>
      </c>
      <c r="AF51" s="100">
        <f t="shared" si="18"/>
        <v>1.7647058823529412E-2</v>
      </c>
      <c r="AG51" s="156">
        <v>0</v>
      </c>
      <c r="AH51" s="114" t="s">
        <v>572</v>
      </c>
      <c r="AI51" s="40" t="s">
        <v>318</v>
      </c>
      <c r="AJ51" s="326">
        <v>34.4</v>
      </c>
      <c r="AK51" s="97">
        <f t="shared" si="9"/>
        <v>4.4965447603838591</v>
      </c>
      <c r="AL51" s="32">
        <v>3</v>
      </c>
      <c r="AM51" s="299">
        <v>3100</v>
      </c>
      <c r="AN51" s="299">
        <v>13000</v>
      </c>
      <c r="AO51" s="96">
        <f t="shared" si="10"/>
        <v>1.935483870967742E-2</v>
      </c>
      <c r="AP51" s="159" t="s">
        <v>547</v>
      </c>
      <c r="AQ51" s="114" t="s">
        <v>1124</v>
      </c>
      <c r="AR51" s="40"/>
      <c r="AS51" s="40" t="s">
        <v>1096</v>
      </c>
      <c r="AT51" s="97">
        <f t="shared" si="11"/>
        <v>21.351062007462573</v>
      </c>
      <c r="AU51" s="32" t="s">
        <v>137</v>
      </c>
      <c r="AV51" s="299">
        <v>300</v>
      </c>
      <c r="AW51" s="299">
        <v>600</v>
      </c>
      <c r="AX51" s="96">
        <f t="shared" si="12"/>
        <v>0.2</v>
      </c>
      <c r="AY51" s="156">
        <v>0</v>
      </c>
      <c r="AZ51" s="156">
        <v>0</v>
      </c>
      <c r="BA51" s="40"/>
      <c r="BB51" s="332">
        <v>0.5</v>
      </c>
      <c r="BC51" s="97">
        <f t="shared" si="13"/>
        <v>0.33843889739663097</v>
      </c>
      <c r="BD51" s="32" t="s">
        <v>82</v>
      </c>
      <c r="BE51" s="32">
        <v>2.4</v>
      </c>
      <c r="BF51" s="299">
        <v>6200</v>
      </c>
      <c r="BG51" s="299">
        <v>13000</v>
      </c>
      <c r="BH51" s="96">
        <f t="shared" si="14"/>
        <v>6.4516129032258063E-2</v>
      </c>
      <c r="BI51" s="113" t="s">
        <v>741</v>
      </c>
      <c r="BJ51" s="113" t="s">
        <v>714</v>
      </c>
      <c r="BK51" s="40"/>
      <c r="BL51" s="30">
        <v>10.3</v>
      </c>
      <c r="BM51" s="30">
        <f t="shared" si="15"/>
        <v>1.0110288499761269</v>
      </c>
      <c r="BN51" s="30"/>
      <c r="BO51" s="251">
        <f t="shared" si="16"/>
        <v>81.099999999999994</v>
      </c>
      <c r="BP51" s="30"/>
      <c r="BQ51" s="30"/>
      <c r="BT51" s="32"/>
      <c r="BU51" s="32"/>
      <c r="BV51" s="32"/>
      <c r="BW51" s="32"/>
      <c r="BX51" s="32"/>
      <c r="BY51" s="32"/>
      <c r="BZ51" s="32"/>
      <c r="CA51" s="32"/>
      <c r="CB51" s="32"/>
      <c r="CC51" s="32"/>
      <c r="CD51" s="32"/>
      <c r="CE51" s="32"/>
      <c r="CF51" s="32"/>
      <c r="CG51" s="32"/>
      <c r="CH51" s="32"/>
      <c r="CI51" s="32"/>
      <c r="CJ51" s="32"/>
      <c r="CK51" s="32"/>
      <c r="CL51" s="32"/>
      <c r="CM51" s="32"/>
      <c r="CN51" s="32"/>
      <c r="CO51" s="32"/>
      <c r="CP51" s="32"/>
    </row>
    <row r="52" spans="1:94" x14ac:dyDescent="0.3">
      <c r="A52" s="30" t="s">
        <v>96</v>
      </c>
      <c r="B52" s="29">
        <v>9740</v>
      </c>
      <c r="C52" s="3" t="s">
        <v>43</v>
      </c>
      <c r="D52" s="179" t="s">
        <v>300</v>
      </c>
      <c r="E52" s="84" t="s">
        <v>370</v>
      </c>
      <c r="F52" s="32"/>
      <c r="G52" s="32">
        <v>2</v>
      </c>
      <c r="H52" s="32"/>
      <c r="I52" s="33"/>
      <c r="J52" s="33" t="s">
        <v>67</v>
      </c>
      <c r="K52" s="32" t="s">
        <v>82</v>
      </c>
      <c r="L52" s="299">
        <v>300</v>
      </c>
      <c r="M52" s="299">
        <v>300</v>
      </c>
      <c r="N52" s="97">
        <f>N$2/L52</f>
        <v>0.13333333333333333</v>
      </c>
      <c r="O52" s="52">
        <v>0</v>
      </c>
      <c r="P52" s="40">
        <v>0</v>
      </c>
      <c r="Q52" s="30" t="s">
        <v>287</v>
      </c>
      <c r="R52" s="30">
        <v>0.01</v>
      </c>
      <c r="S52" s="196">
        <f t="shared" si="5"/>
        <v>1.0388002970251078E-2</v>
      </c>
      <c r="T52" s="32" t="s">
        <v>602</v>
      </c>
      <c r="U52" s="299">
        <v>10000</v>
      </c>
      <c r="V52" s="299">
        <v>20000</v>
      </c>
      <c r="W52" s="96">
        <f t="shared" si="6"/>
        <v>4.0000000000000001E-3</v>
      </c>
      <c r="X52" s="156">
        <v>0</v>
      </c>
      <c r="Y52" s="156">
        <v>0</v>
      </c>
      <c r="Z52" s="40"/>
      <c r="AA52" s="324">
        <v>0.6</v>
      </c>
      <c r="AB52" s="97">
        <f t="shared" si="7"/>
        <v>0.58636402228707873</v>
      </c>
      <c r="AC52" s="32" t="s">
        <v>80</v>
      </c>
      <c r="AD52" s="299">
        <v>4000</v>
      </c>
      <c r="AE52" s="299">
        <v>7000</v>
      </c>
      <c r="AF52" s="100">
        <f t="shared" si="18"/>
        <v>7.4999999999999997E-2</v>
      </c>
      <c r="AG52" s="114" t="s">
        <v>573</v>
      </c>
      <c r="AH52" s="114" t="s">
        <v>1116</v>
      </c>
      <c r="AI52" s="40" t="s">
        <v>318</v>
      </c>
      <c r="AJ52" s="326">
        <v>0.2</v>
      </c>
      <c r="AK52" s="97">
        <f t="shared" si="9"/>
        <v>2.6142702095254999E-2</v>
      </c>
      <c r="AL52" s="32" t="s">
        <v>122</v>
      </c>
      <c r="AM52" s="299">
        <v>30000</v>
      </c>
      <c r="AN52" s="299">
        <v>88000</v>
      </c>
      <c r="AO52" s="96">
        <f t="shared" si="10"/>
        <v>2E-3</v>
      </c>
      <c r="AP52" s="159">
        <v>0</v>
      </c>
      <c r="AQ52" s="114" t="s">
        <v>1125</v>
      </c>
      <c r="AR52" s="40"/>
      <c r="AS52" s="40" t="s">
        <v>1097</v>
      </c>
      <c r="AT52" s="97">
        <f t="shared" si="11"/>
        <v>1.5739564941398692</v>
      </c>
      <c r="AU52" s="32" t="s">
        <v>122</v>
      </c>
      <c r="AV52" s="299">
        <v>10000</v>
      </c>
      <c r="AW52" s="299">
        <v>20000</v>
      </c>
      <c r="AX52" s="96">
        <f t="shared" si="12"/>
        <v>6.0000000000000001E-3</v>
      </c>
      <c r="AY52" s="156">
        <v>0</v>
      </c>
      <c r="AZ52" s="156">
        <v>0</v>
      </c>
      <c r="BA52" s="40"/>
      <c r="BB52" s="332">
        <v>0.6</v>
      </c>
      <c r="BC52" s="97">
        <f t="shared" si="13"/>
        <v>0.4061266768759571</v>
      </c>
      <c r="BD52" s="32" t="s">
        <v>122</v>
      </c>
      <c r="BE52" s="32">
        <v>4</v>
      </c>
      <c r="BF52" s="299">
        <v>9000</v>
      </c>
      <c r="BG52" s="299">
        <v>20000</v>
      </c>
      <c r="BH52" s="96">
        <f t="shared" si="14"/>
        <v>4.4444444444444446E-2</v>
      </c>
      <c r="BI52" s="156">
        <v>0</v>
      </c>
      <c r="BJ52" s="114" t="s">
        <v>742</v>
      </c>
      <c r="BK52" s="40"/>
      <c r="BL52" s="30">
        <v>0.6</v>
      </c>
      <c r="BM52" s="30">
        <f t="shared" si="15"/>
        <v>5.8894884464628747E-2</v>
      </c>
      <c r="BN52" s="30"/>
      <c r="BO52" s="251">
        <f t="shared" si="16"/>
        <v>4.3099999999999996</v>
      </c>
      <c r="BP52" s="30"/>
      <c r="BQ52" s="30"/>
      <c r="BT52" s="32"/>
      <c r="BU52" s="32"/>
      <c r="BV52" s="32"/>
      <c r="BW52" s="32"/>
      <c r="BX52" s="32"/>
      <c r="BY52" s="32"/>
      <c r="BZ52" s="32"/>
      <c r="CA52" s="32"/>
      <c r="CB52" s="32"/>
      <c r="CC52" s="32"/>
      <c r="CD52" s="32"/>
      <c r="CE52" s="32"/>
      <c r="CF52" s="32"/>
      <c r="CG52" s="32"/>
      <c r="CH52" s="32"/>
      <c r="CI52" s="32"/>
      <c r="CJ52" s="32"/>
      <c r="CK52" s="32"/>
      <c r="CL52" s="32"/>
      <c r="CM52" s="32"/>
      <c r="CN52" s="32"/>
      <c r="CO52" s="32"/>
      <c r="CP52" s="32"/>
    </row>
    <row r="53" spans="1:94" x14ac:dyDescent="0.3">
      <c r="A53" s="30" t="s">
        <v>373</v>
      </c>
      <c r="B53" s="34">
        <v>10090</v>
      </c>
      <c r="C53" s="39" t="s">
        <v>355</v>
      </c>
      <c r="D53" s="233" t="s">
        <v>374</v>
      </c>
      <c r="E53" s="84" t="s">
        <v>370</v>
      </c>
      <c r="F53" s="32"/>
      <c r="G53" s="32">
        <v>3</v>
      </c>
      <c r="H53" s="32"/>
      <c r="I53" s="84"/>
      <c r="J53" s="94"/>
      <c r="K53" s="32" t="s">
        <v>602</v>
      </c>
      <c r="L53" s="299">
        <v>1000</v>
      </c>
      <c r="M53" s="299">
        <v>10000</v>
      </c>
      <c r="N53" s="97">
        <f>N$2/L53</f>
        <v>0.04</v>
      </c>
      <c r="O53" s="52">
        <v>0</v>
      </c>
      <c r="P53" s="120" t="s">
        <v>388</v>
      </c>
      <c r="Q53" s="30" t="s">
        <v>404</v>
      </c>
      <c r="R53" s="30">
        <v>0.1</v>
      </c>
      <c r="S53" s="196">
        <f t="shared" si="5"/>
        <v>0.10388002970251078</v>
      </c>
      <c r="T53" s="32" t="s">
        <v>602</v>
      </c>
      <c r="U53" s="299">
        <v>400000</v>
      </c>
      <c r="V53" s="299">
        <v>700000</v>
      </c>
      <c r="W53" s="96">
        <f t="shared" si="6"/>
        <v>1E-4</v>
      </c>
      <c r="X53" s="113" t="s">
        <v>654</v>
      </c>
      <c r="Y53" s="113" t="s">
        <v>425</v>
      </c>
      <c r="Z53" s="40"/>
      <c r="AA53" s="324">
        <v>6.1</v>
      </c>
      <c r="AB53" s="97">
        <f t="shared" si="7"/>
        <v>5.9613675599186342</v>
      </c>
      <c r="AC53" s="32" t="s">
        <v>122</v>
      </c>
      <c r="AD53" s="299">
        <v>1800000</v>
      </c>
      <c r="AE53" s="299">
        <v>2100000</v>
      </c>
      <c r="AF53" s="100">
        <f t="shared" si="18"/>
        <v>1.6666666666666666E-4</v>
      </c>
      <c r="AG53" s="113" t="s">
        <v>801</v>
      </c>
      <c r="AH53" s="113" t="s">
        <v>802</v>
      </c>
      <c r="AI53" s="40"/>
      <c r="AJ53" s="326">
        <v>22.7</v>
      </c>
      <c r="AK53" s="97">
        <f t="shared" si="9"/>
        <v>2.967196687811442</v>
      </c>
      <c r="AL53" s="32" t="s">
        <v>122</v>
      </c>
      <c r="AM53" s="299">
        <v>362600</v>
      </c>
      <c r="AN53" s="299">
        <v>541500</v>
      </c>
      <c r="AO53" s="96">
        <f t="shared" si="10"/>
        <v>1.6547159404302261E-4</v>
      </c>
      <c r="AP53" s="215" t="s">
        <v>815</v>
      </c>
      <c r="AQ53" s="215" t="s">
        <v>816</v>
      </c>
      <c r="AR53" s="40"/>
      <c r="AS53" s="40" t="s">
        <v>1098</v>
      </c>
      <c r="AT53" s="97">
        <f t="shared" si="11"/>
        <v>3.4900774435275359</v>
      </c>
      <c r="AU53" s="32" t="s">
        <v>122</v>
      </c>
      <c r="AV53" s="299">
        <v>200000</v>
      </c>
      <c r="AW53" s="299">
        <v>400000</v>
      </c>
      <c r="AX53" s="96">
        <f t="shared" si="12"/>
        <v>2.9999999999999997E-4</v>
      </c>
      <c r="AY53" s="40">
        <v>0</v>
      </c>
      <c r="AZ53" s="40">
        <v>0</v>
      </c>
      <c r="BA53" s="40"/>
      <c r="BB53" s="332">
        <v>3.2</v>
      </c>
      <c r="BC53" s="97">
        <f t="shared" si="13"/>
        <v>2.1660089433384382</v>
      </c>
      <c r="BD53" s="32" t="s">
        <v>122</v>
      </c>
      <c r="BE53" s="32"/>
      <c r="BF53" s="299">
        <v>1396000</v>
      </c>
      <c r="BG53" s="299">
        <v>3324000</v>
      </c>
      <c r="BH53" s="96">
        <f t="shared" si="14"/>
        <v>2.8653295128939826E-4</v>
      </c>
      <c r="BI53" s="40">
        <v>0</v>
      </c>
      <c r="BJ53" s="40">
        <v>0</v>
      </c>
      <c r="BK53" s="40"/>
      <c r="BL53" s="208">
        <v>25.2</v>
      </c>
      <c r="BM53" s="30">
        <f t="shared" si="15"/>
        <v>2.4735851475144073</v>
      </c>
      <c r="BN53" s="30"/>
      <c r="BO53" s="251">
        <f t="shared" si="16"/>
        <v>62.400000000000006</v>
      </c>
      <c r="BP53" s="30"/>
      <c r="BQ53" s="30"/>
      <c r="BT53" s="32"/>
      <c r="BU53" s="32"/>
      <c r="BV53" s="32"/>
      <c r="BW53" s="32"/>
      <c r="BX53" s="32"/>
      <c r="BY53" s="32"/>
      <c r="BZ53" s="32"/>
      <c r="CA53" s="32"/>
      <c r="CB53" s="32"/>
      <c r="CC53" s="32"/>
      <c r="CD53" s="32"/>
      <c r="CE53" s="32"/>
      <c r="CF53" s="32"/>
      <c r="CG53" s="32"/>
      <c r="CH53" s="32"/>
      <c r="CI53" s="32"/>
      <c r="CJ53" s="32"/>
      <c r="CK53" s="32"/>
      <c r="CL53" s="32"/>
      <c r="CM53" s="32"/>
      <c r="CN53" s="32"/>
      <c r="CO53" s="32"/>
      <c r="CP53" s="32"/>
    </row>
    <row r="54" spans="1:94" x14ac:dyDescent="0.3">
      <c r="A54" s="24" t="s">
        <v>244</v>
      </c>
      <c r="B54" s="34">
        <v>10840</v>
      </c>
      <c r="C54" s="3" t="s">
        <v>44</v>
      </c>
      <c r="D54" s="179" t="s">
        <v>247</v>
      </c>
      <c r="E54" s="84" t="s">
        <v>370</v>
      </c>
      <c r="F54" s="32"/>
      <c r="G54" s="32"/>
      <c r="H54" s="32"/>
      <c r="I54" s="94"/>
      <c r="J54" s="94"/>
      <c r="K54" s="32" t="s">
        <v>602</v>
      </c>
      <c r="L54" s="299">
        <v>50000</v>
      </c>
      <c r="M54" s="299">
        <v>50000</v>
      </c>
      <c r="N54" s="96">
        <f>(N$2/L54)</f>
        <v>8.0000000000000004E-4</v>
      </c>
      <c r="O54" s="341" t="s">
        <v>388</v>
      </c>
      <c r="P54" s="113" t="s">
        <v>387</v>
      </c>
      <c r="Q54" s="115" t="s">
        <v>389</v>
      </c>
      <c r="R54" s="115">
        <v>0.5</v>
      </c>
      <c r="S54" s="196">
        <f t="shared" si="5"/>
        <v>0.51940014851255389</v>
      </c>
      <c r="T54" s="32" t="s">
        <v>602</v>
      </c>
      <c r="U54" s="299">
        <v>250000</v>
      </c>
      <c r="V54" s="299">
        <v>300000</v>
      </c>
      <c r="W54" s="96">
        <f t="shared" si="6"/>
        <v>1.6000000000000001E-4</v>
      </c>
      <c r="X54" s="156">
        <v>0</v>
      </c>
      <c r="Y54" s="156">
        <v>0</v>
      </c>
      <c r="Z54" s="40"/>
      <c r="AA54" s="324">
        <v>2.8</v>
      </c>
      <c r="AB54" s="97">
        <f t="shared" si="7"/>
        <v>2.7363654373397006</v>
      </c>
      <c r="AC54" s="32" t="s">
        <v>122</v>
      </c>
      <c r="AD54" s="299">
        <v>480000</v>
      </c>
      <c r="AE54" s="299">
        <v>570000</v>
      </c>
      <c r="AF54" s="100">
        <f t="shared" si="18"/>
        <v>6.2500000000000001E-4</v>
      </c>
      <c r="AG54" s="114" t="s">
        <v>574</v>
      </c>
      <c r="AH54" s="114" t="s">
        <v>575</v>
      </c>
      <c r="AI54" s="40" t="s">
        <v>318</v>
      </c>
      <c r="AJ54" s="326">
        <v>4.9000000000000004</v>
      </c>
      <c r="AK54" s="97">
        <f t="shared" si="9"/>
        <v>0.64049620133374752</v>
      </c>
      <c r="AL54" s="32" t="s">
        <v>122</v>
      </c>
      <c r="AM54" s="299">
        <v>93000</v>
      </c>
      <c r="AN54" s="299">
        <v>200000</v>
      </c>
      <c r="AO54" s="96">
        <f t="shared" si="10"/>
        <v>6.4516129032258064E-4</v>
      </c>
      <c r="AP54" s="159">
        <v>0</v>
      </c>
      <c r="AQ54" s="156">
        <v>0</v>
      </c>
      <c r="AR54" s="40"/>
      <c r="AS54" s="40" t="s">
        <v>1069</v>
      </c>
      <c r="AT54" s="97">
        <f t="shared" si="11"/>
        <v>0.82119469259471434</v>
      </c>
      <c r="AU54" s="32" t="s">
        <v>122</v>
      </c>
      <c r="AV54" s="299">
        <v>100000</v>
      </c>
      <c r="AW54" s="299">
        <v>200000</v>
      </c>
      <c r="AX54" s="96">
        <f t="shared" si="12"/>
        <v>5.9999999999999995E-4</v>
      </c>
      <c r="AY54" s="156">
        <v>0</v>
      </c>
      <c r="AZ54" s="156">
        <v>0</v>
      </c>
      <c r="BA54" s="40"/>
      <c r="BB54" s="332">
        <v>1.3</v>
      </c>
      <c r="BC54" s="97">
        <f t="shared" si="13"/>
        <v>0.87994113323124046</v>
      </c>
      <c r="BD54" s="32" t="s">
        <v>122</v>
      </c>
      <c r="BE54" s="32">
        <v>5</v>
      </c>
      <c r="BF54" s="299">
        <v>379000</v>
      </c>
      <c r="BG54" s="299">
        <v>890000</v>
      </c>
      <c r="BH54" s="96">
        <f t="shared" si="14"/>
        <v>1.0554089709762533E-3</v>
      </c>
      <c r="BI54" s="114" t="s">
        <v>743</v>
      </c>
      <c r="BJ54" s="113" t="s">
        <v>744</v>
      </c>
      <c r="BK54" s="40"/>
      <c r="BL54" s="115">
        <v>5.6</v>
      </c>
      <c r="BM54" s="30">
        <f t="shared" si="15"/>
        <v>0.54968558833653491</v>
      </c>
      <c r="BN54" s="30"/>
      <c r="BO54" s="251">
        <f t="shared" si="16"/>
        <v>16.299999999999997</v>
      </c>
      <c r="BP54" s="30"/>
      <c r="BQ54" s="30"/>
      <c r="BT54" s="32"/>
      <c r="BU54" s="32"/>
      <c r="BV54" s="32"/>
      <c r="BW54" s="32"/>
      <c r="BX54" s="32"/>
      <c r="BY54" s="32"/>
      <c r="BZ54" s="32"/>
      <c r="CA54" s="32"/>
      <c r="CB54" s="32"/>
      <c r="CC54" s="32"/>
      <c r="CD54" s="32"/>
      <c r="CE54" s="32"/>
      <c r="CF54" s="32"/>
      <c r="CG54" s="32"/>
      <c r="CH54" s="32"/>
      <c r="CI54" s="32"/>
      <c r="CJ54" s="32"/>
      <c r="CK54" s="32"/>
      <c r="CL54" s="32"/>
      <c r="CM54" s="32"/>
      <c r="CN54" s="32"/>
      <c r="CO54" s="32"/>
      <c r="CP54" s="32"/>
    </row>
    <row r="55" spans="1:94" x14ac:dyDescent="0.3">
      <c r="A55" s="24" t="s">
        <v>245</v>
      </c>
      <c r="B55" s="34">
        <v>11030</v>
      </c>
      <c r="C55" s="3" t="s">
        <v>45</v>
      </c>
      <c r="D55" s="179" t="s">
        <v>246</v>
      </c>
      <c r="E55" s="84" t="s">
        <v>370</v>
      </c>
      <c r="F55" s="32"/>
      <c r="G55" s="32"/>
      <c r="H55" s="32"/>
      <c r="I55" s="84"/>
      <c r="J55" s="84"/>
      <c r="K55" s="32" t="s">
        <v>602</v>
      </c>
      <c r="L55" s="299">
        <v>9000</v>
      </c>
      <c r="M55" s="299">
        <v>9000</v>
      </c>
      <c r="N55" s="96">
        <f>(N$2/L55)</f>
        <v>4.4444444444444444E-3</v>
      </c>
      <c r="O55" s="342">
        <v>0</v>
      </c>
      <c r="P55" s="113" t="s">
        <v>388</v>
      </c>
      <c r="Q55" t="s">
        <v>404</v>
      </c>
      <c r="R55" s="115">
        <v>1</v>
      </c>
      <c r="S55" s="196">
        <f t="shared" si="5"/>
        <v>1.0388002970251078</v>
      </c>
      <c r="T55" s="32" t="s">
        <v>602</v>
      </c>
      <c r="U55" s="299">
        <v>130000</v>
      </c>
      <c r="V55" s="299">
        <v>200000</v>
      </c>
      <c r="W55" s="96">
        <f t="shared" si="6"/>
        <v>3.076923076923077E-4</v>
      </c>
      <c r="X55" s="156">
        <v>0</v>
      </c>
      <c r="Y55" s="156">
        <v>0</v>
      </c>
      <c r="Z55" s="40"/>
      <c r="AA55" s="324">
        <v>18.2</v>
      </c>
      <c r="AB55" s="97">
        <f t="shared" si="7"/>
        <v>17.786375342708055</v>
      </c>
      <c r="AC55" s="32" t="s">
        <v>122</v>
      </c>
      <c r="AD55" s="299">
        <v>11000</v>
      </c>
      <c r="AE55" s="299">
        <v>23000</v>
      </c>
      <c r="AF55" s="96">
        <f t="shared" si="18"/>
        <v>2.7272727272727271E-2</v>
      </c>
      <c r="AG55" s="114" t="s">
        <v>576</v>
      </c>
      <c r="AH55" s="114" t="s">
        <v>577</v>
      </c>
      <c r="AI55" s="40" t="s">
        <v>318</v>
      </c>
      <c r="AJ55" s="326">
        <v>1.8</v>
      </c>
      <c r="AK55" s="97">
        <f t="shared" si="9"/>
        <v>0.23528431885729498</v>
      </c>
      <c r="AL55" s="32" t="s">
        <v>122</v>
      </c>
      <c r="AM55" s="299">
        <v>224200</v>
      </c>
      <c r="AN55" s="299">
        <v>380300</v>
      </c>
      <c r="AO55" s="96">
        <f t="shared" si="10"/>
        <v>2.6761819803746654E-4</v>
      </c>
      <c r="AP55" s="159" t="s">
        <v>540</v>
      </c>
      <c r="AQ55" s="114" t="s">
        <v>745</v>
      </c>
      <c r="AR55" s="40"/>
      <c r="AS55" s="40" t="s">
        <v>746</v>
      </c>
      <c r="AT55" s="97">
        <f t="shared" si="11"/>
        <v>22.582854046354644</v>
      </c>
      <c r="AU55" s="32" t="s">
        <v>122</v>
      </c>
      <c r="AV55" s="299">
        <v>40000</v>
      </c>
      <c r="AW55" s="299">
        <v>70000</v>
      </c>
      <c r="AX55" s="96">
        <f t="shared" si="12"/>
        <v>1.5E-3</v>
      </c>
      <c r="AY55" s="156">
        <v>0</v>
      </c>
      <c r="AZ55" s="156">
        <v>0</v>
      </c>
      <c r="BA55" s="40"/>
      <c r="BB55" s="332" t="s">
        <v>699</v>
      </c>
      <c r="BC55" s="97">
        <f t="shared" si="13"/>
        <v>4.0612667687595714</v>
      </c>
      <c r="BD55" s="32" t="s">
        <v>122</v>
      </c>
      <c r="BE55" s="32">
        <v>5</v>
      </c>
      <c r="BF55" s="299">
        <v>27000</v>
      </c>
      <c r="BG55" s="299">
        <v>46000</v>
      </c>
      <c r="BH55" s="96">
        <f t="shared" si="14"/>
        <v>1.4814814814814815E-2</v>
      </c>
      <c r="BI55" s="156">
        <v>0</v>
      </c>
      <c r="BJ55" s="113" t="s">
        <v>656</v>
      </c>
      <c r="BK55" s="40"/>
      <c r="BL55" s="115">
        <v>4</v>
      </c>
      <c r="BM55" s="30">
        <f t="shared" si="15"/>
        <v>0.39263256309752498</v>
      </c>
      <c r="BN55" s="30"/>
      <c r="BO55" s="251">
        <f t="shared" si="16"/>
        <v>64</v>
      </c>
      <c r="BP55" s="30"/>
      <c r="BQ55" s="30"/>
      <c r="BT55" s="32"/>
      <c r="BU55" s="32"/>
      <c r="BV55" s="32"/>
      <c r="BW55" s="32"/>
      <c r="BX55" s="32"/>
      <c r="BY55" s="32"/>
      <c r="BZ55" s="32"/>
      <c r="CA55" s="32"/>
      <c r="CB55" s="32"/>
      <c r="CC55" s="32"/>
      <c r="CD55" s="32"/>
      <c r="CE55" s="32"/>
      <c r="CF55" s="32"/>
      <c r="CG55" s="32"/>
      <c r="CH55" s="32"/>
      <c r="CI55" s="32"/>
      <c r="CJ55" s="32"/>
      <c r="CK55" s="32"/>
      <c r="CL55" s="32"/>
      <c r="CM55" s="32"/>
      <c r="CN55" s="32"/>
      <c r="CO55" s="32"/>
      <c r="CP55" s="32"/>
    </row>
    <row r="56" spans="1:94" x14ac:dyDescent="0.3">
      <c r="A56" s="26" t="s">
        <v>248</v>
      </c>
      <c r="B56" s="34">
        <v>11130</v>
      </c>
      <c r="C56" s="3" t="s">
        <v>46</v>
      </c>
      <c r="D56" s="179" t="s">
        <v>343</v>
      </c>
      <c r="E56" s="84" t="s">
        <v>370</v>
      </c>
      <c r="F56" s="32"/>
      <c r="G56" s="32"/>
      <c r="H56" s="32"/>
      <c r="I56" s="38"/>
      <c r="J56" s="94"/>
      <c r="K56" s="32" t="s">
        <v>122</v>
      </c>
      <c r="L56" s="299">
        <v>0</v>
      </c>
      <c r="M56" s="299">
        <v>0</v>
      </c>
      <c r="N56" s="94" t="s">
        <v>122</v>
      </c>
      <c r="O56" s="52" t="s">
        <v>122</v>
      </c>
      <c r="P56" s="40" t="s">
        <v>122</v>
      </c>
      <c r="Q56" s="30" t="s">
        <v>122</v>
      </c>
      <c r="R56" s="115">
        <v>0</v>
      </c>
      <c r="S56" s="196">
        <f t="shared" si="5"/>
        <v>0</v>
      </c>
      <c r="T56" s="32" t="s">
        <v>66</v>
      </c>
      <c r="U56" s="299">
        <v>0</v>
      </c>
      <c r="V56" s="299">
        <v>0</v>
      </c>
      <c r="W56" s="96" t="e">
        <f t="shared" si="6"/>
        <v>#DIV/0!</v>
      </c>
      <c r="X56" s="40"/>
      <c r="Y56" s="40"/>
      <c r="Z56" s="40"/>
      <c r="AA56" s="324" t="s">
        <v>237</v>
      </c>
      <c r="AB56" s="97">
        <f t="shared" si="7"/>
        <v>0</v>
      </c>
      <c r="AC56" s="32" t="s">
        <v>82</v>
      </c>
      <c r="AD56" s="299">
        <v>150</v>
      </c>
      <c r="AE56" s="299">
        <v>6500</v>
      </c>
      <c r="AF56" s="208">
        <f t="shared" si="18"/>
        <v>2</v>
      </c>
      <c r="AG56" s="114" t="s">
        <v>578</v>
      </c>
      <c r="AH56" s="114" t="s">
        <v>1117</v>
      </c>
      <c r="AI56" s="40" t="s">
        <v>318</v>
      </c>
      <c r="AJ56" s="326">
        <v>99.2</v>
      </c>
      <c r="AK56" s="97">
        <f t="shared" si="9"/>
        <v>12.966780239246479</v>
      </c>
      <c r="AL56" s="32" t="s">
        <v>122</v>
      </c>
      <c r="AM56" s="299">
        <v>0</v>
      </c>
      <c r="AN56" s="299">
        <v>0</v>
      </c>
      <c r="AO56" s="96" t="e">
        <f t="shared" si="10"/>
        <v>#DIV/0!</v>
      </c>
      <c r="AP56" s="40" t="s">
        <v>122</v>
      </c>
      <c r="AQ56" s="40" t="s">
        <v>122</v>
      </c>
      <c r="AR56" s="40"/>
      <c r="AS56" s="40" t="s">
        <v>237</v>
      </c>
      <c r="AT56" s="97">
        <f t="shared" si="11"/>
        <v>0</v>
      </c>
      <c r="AU56" s="32" t="s">
        <v>122</v>
      </c>
      <c r="AV56" s="299">
        <v>0</v>
      </c>
      <c r="AW56" s="299">
        <v>0</v>
      </c>
      <c r="AX56" s="96" t="e">
        <f t="shared" si="12"/>
        <v>#DIV/0!</v>
      </c>
      <c r="AY56" s="40"/>
      <c r="AZ56" s="40"/>
      <c r="BA56" s="40"/>
      <c r="BB56" s="332" t="s">
        <v>237</v>
      </c>
      <c r="BC56" s="97">
        <f t="shared" si="13"/>
        <v>0</v>
      </c>
      <c r="BD56" s="32" t="s">
        <v>87</v>
      </c>
      <c r="BE56" s="32">
        <v>1</v>
      </c>
      <c r="BF56" s="299">
        <v>2</v>
      </c>
      <c r="BG56" s="299">
        <v>20</v>
      </c>
      <c r="BH56" s="96">
        <f t="shared" si="14"/>
        <v>200</v>
      </c>
      <c r="BI56" s="114" t="s">
        <v>1137</v>
      </c>
      <c r="BJ56" s="114" t="s">
        <v>1137</v>
      </c>
      <c r="BK56" s="40"/>
      <c r="BL56" s="115">
        <v>0.8</v>
      </c>
      <c r="BM56" s="30">
        <f t="shared" si="15"/>
        <v>7.8526512619504996E-2</v>
      </c>
      <c r="BN56" s="30"/>
      <c r="BO56" s="251">
        <f t="shared" si="16"/>
        <v>100</v>
      </c>
      <c r="BP56" s="30"/>
      <c r="BQ56" s="30"/>
      <c r="BT56" s="32"/>
      <c r="BU56" s="32"/>
      <c r="BV56" s="32"/>
      <c r="BW56" s="32"/>
      <c r="BX56" s="32"/>
      <c r="BY56" s="32"/>
      <c r="BZ56" s="32"/>
      <c r="CA56" s="32"/>
      <c r="CB56" s="32"/>
      <c r="CC56" s="32"/>
      <c r="CD56" s="32"/>
      <c r="CE56" s="32"/>
      <c r="CF56" s="32"/>
      <c r="CG56" s="32"/>
      <c r="CH56" s="32"/>
      <c r="CI56" s="32"/>
      <c r="CJ56" s="32"/>
      <c r="CK56" s="32"/>
      <c r="CL56" s="32"/>
      <c r="CM56" s="32"/>
      <c r="CN56" s="32"/>
      <c r="CO56" s="32"/>
      <c r="CP56" s="32"/>
    </row>
    <row r="57" spans="1:94" x14ac:dyDescent="0.3">
      <c r="A57" s="30" t="s">
        <v>103</v>
      </c>
      <c r="B57" s="34">
        <v>11370</v>
      </c>
      <c r="C57" s="3" t="s">
        <v>47</v>
      </c>
      <c r="D57" s="179" t="s">
        <v>301</v>
      </c>
      <c r="E57" s="84" t="s">
        <v>370</v>
      </c>
      <c r="F57" s="32"/>
      <c r="G57" s="32">
        <v>2</v>
      </c>
      <c r="H57" s="32"/>
      <c r="I57" s="94"/>
      <c r="J57" s="94"/>
      <c r="K57" s="32" t="s">
        <v>602</v>
      </c>
      <c r="L57" s="299" t="s">
        <v>309</v>
      </c>
      <c r="M57" s="299"/>
      <c r="N57" s="97">
        <f>(N$2/L57)/1000</f>
        <v>1.4814814814814815E-5</v>
      </c>
      <c r="O57" s="341" t="s">
        <v>388</v>
      </c>
      <c r="P57" s="113" t="s">
        <v>387</v>
      </c>
      <c r="Q57"/>
      <c r="R57" s="115">
        <v>0.1</v>
      </c>
      <c r="S57" s="196">
        <f t="shared" si="5"/>
        <v>0.10388002970251078</v>
      </c>
      <c r="T57" s="94" t="s">
        <v>602</v>
      </c>
      <c r="U57" s="299">
        <v>300000</v>
      </c>
      <c r="V57" s="299">
        <v>400000</v>
      </c>
      <c r="W57" s="96">
        <f t="shared" si="6"/>
        <v>1.3333333333333334E-4</v>
      </c>
      <c r="X57" s="113" t="s">
        <v>654</v>
      </c>
      <c r="Y57" s="113" t="s">
        <v>654</v>
      </c>
      <c r="Z57" s="40"/>
      <c r="AA57" s="324">
        <v>9.8000000000000007</v>
      </c>
      <c r="AB57" s="97">
        <f t="shared" si="7"/>
        <v>9.5772790306889544</v>
      </c>
      <c r="AC57" s="32" t="s">
        <v>122</v>
      </c>
      <c r="AD57" s="299">
        <v>170000</v>
      </c>
      <c r="AE57" s="299">
        <v>320000</v>
      </c>
      <c r="AF57" s="96">
        <f t="shared" si="18"/>
        <v>1.7647058823529412E-3</v>
      </c>
      <c r="AG57" s="113" t="s">
        <v>803</v>
      </c>
      <c r="AH57" s="113" t="s">
        <v>559</v>
      </c>
      <c r="AI57" s="40"/>
      <c r="AJ57" s="326">
        <v>6.6</v>
      </c>
      <c r="AK57" s="97">
        <f t="shared" si="9"/>
        <v>0.86270916914341489</v>
      </c>
      <c r="AL57" s="32" t="s">
        <v>122</v>
      </c>
      <c r="AM57" s="299">
        <v>382000</v>
      </c>
      <c r="AN57" s="299">
        <v>698000</v>
      </c>
      <c r="AO57" s="96">
        <f t="shared" si="10"/>
        <v>1.5706806282722512E-4</v>
      </c>
      <c r="AP57" s="40">
        <v>0</v>
      </c>
      <c r="AQ57" s="114" t="s">
        <v>817</v>
      </c>
      <c r="AR57" s="40"/>
      <c r="AS57" s="40" t="s">
        <v>1099</v>
      </c>
      <c r="AT57" s="97">
        <f t="shared" si="11"/>
        <v>9.9227692021861316</v>
      </c>
      <c r="AU57" s="32" t="s">
        <v>122</v>
      </c>
      <c r="AV57" s="299">
        <v>250000</v>
      </c>
      <c r="AW57" s="299">
        <v>400000</v>
      </c>
      <c r="AX57" s="96">
        <f t="shared" si="12"/>
        <v>2.4000000000000001E-4</v>
      </c>
      <c r="AY57" s="114" t="s">
        <v>671</v>
      </c>
      <c r="AZ57" s="114" t="s">
        <v>671</v>
      </c>
      <c r="BA57" s="40"/>
      <c r="BB57" s="332">
        <v>8.8000000000000007</v>
      </c>
      <c r="BC57" s="97">
        <f t="shared" si="13"/>
        <v>5.9565245941807055</v>
      </c>
      <c r="BD57" s="32" t="s">
        <v>82</v>
      </c>
      <c r="BE57" s="32">
        <v>2</v>
      </c>
      <c r="BF57" s="299">
        <v>164000</v>
      </c>
      <c r="BG57" s="299">
        <v>332000</v>
      </c>
      <c r="BH57" s="96">
        <f t="shared" si="14"/>
        <v>2.4390243902439024E-3</v>
      </c>
      <c r="BI57" s="120" t="s">
        <v>831</v>
      </c>
      <c r="BJ57" s="120" t="s">
        <v>832</v>
      </c>
      <c r="BK57" s="40"/>
      <c r="BL57" s="115">
        <v>6.6</v>
      </c>
      <c r="BM57" s="30">
        <f t="shared" si="15"/>
        <v>0.64784372911091614</v>
      </c>
      <c r="BN57" s="30"/>
      <c r="BO57" s="251">
        <f t="shared" si="16"/>
        <v>46.4</v>
      </c>
      <c r="BP57" s="30"/>
      <c r="BQ57" s="30"/>
      <c r="BT57" s="32"/>
      <c r="BU57" s="32"/>
      <c r="BV57" s="32"/>
      <c r="BW57" s="32"/>
      <c r="BX57" s="32"/>
      <c r="BY57" s="32"/>
      <c r="BZ57" s="32"/>
      <c r="CA57" s="32"/>
      <c r="CB57" s="32"/>
      <c r="CC57" s="32"/>
      <c r="CD57" s="32"/>
      <c r="CE57" s="32"/>
      <c r="CF57" s="32"/>
      <c r="CG57" s="32"/>
      <c r="CH57" s="32"/>
      <c r="CI57" s="32"/>
      <c r="CJ57" s="32"/>
      <c r="CK57" s="32"/>
      <c r="CL57" s="32"/>
      <c r="CM57" s="32"/>
      <c r="CN57" s="32"/>
      <c r="CO57" s="32"/>
      <c r="CP57" s="32"/>
    </row>
    <row r="58" spans="1:94" x14ac:dyDescent="0.3">
      <c r="A58" s="30" t="s">
        <v>273</v>
      </c>
      <c r="B58" s="25">
        <v>12010</v>
      </c>
      <c r="C58" s="39" t="s">
        <v>270</v>
      </c>
      <c r="D58" s="179" t="s">
        <v>274</v>
      </c>
      <c r="E58" s="84" t="s">
        <v>370</v>
      </c>
      <c r="F58" s="32" t="s">
        <v>82</v>
      </c>
      <c r="G58" s="32">
        <v>1</v>
      </c>
      <c r="H58" s="32" t="s">
        <v>82</v>
      </c>
      <c r="I58" s="94" t="s">
        <v>80</v>
      </c>
      <c r="J58" s="94"/>
      <c r="K58" s="32" t="s">
        <v>66</v>
      </c>
      <c r="L58" s="299">
        <v>0</v>
      </c>
      <c r="M58" s="299">
        <v>0</v>
      </c>
      <c r="N58" s="94" t="s">
        <v>122</v>
      </c>
      <c r="O58" s="52" t="s">
        <v>122</v>
      </c>
      <c r="P58" s="40" t="s">
        <v>122</v>
      </c>
      <c r="Q58" t="s">
        <v>122</v>
      </c>
      <c r="R58" s="115">
        <v>0</v>
      </c>
      <c r="S58" s="196">
        <f t="shared" si="5"/>
        <v>0</v>
      </c>
      <c r="T58" s="32" t="s">
        <v>602</v>
      </c>
      <c r="U58" s="299">
        <v>100000</v>
      </c>
      <c r="V58" s="299">
        <v>150000</v>
      </c>
      <c r="W58" s="96">
        <f t="shared" si="6"/>
        <v>4.0000000000000002E-4</v>
      </c>
      <c r="X58" s="113" t="s">
        <v>654</v>
      </c>
      <c r="Y58" s="113" t="s">
        <v>425</v>
      </c>
      <c r="Z58" s="40"/>
      <c r="AA58" s="324">
        <v>4.8</v>
      </c>
      <c r="AB58" s="97">
        <f t="shared" si="7"/>
        <v>4.6909121782966299</v>
      </c>
      <c r="AC58" s="32" t="s">
        <v>122</v>
      </c>
      <c r="AD58" s="299">
        <v>1300000</v>
      </c>
      <c r="AE58" s="299">
        <v>1800000</v>
      </c>
      <c r="AF58" s="96">
        <f t="shared" si="18"/>
        <v>2.3076923076923076E-4</v>
      </c>
      <c r="AG58" s="113" t="s">
        <v>525</v>
      </c>
      <c r="AH58" s="156">
        <v>0</v>
      </c>
      <c r="AI58" s="40" t="s">
        <v>511</v>
      </c>
      <c r="AJ58" s="326">
        <v>60.3</v>
      </c>
      <c r="AK58" s="97">
        <f t="shared" si="9"/>
        <v>7.8820246817193809</v>
      </c>
      <c r="AL58" s="40" t="s">
        <v>122</v>
      </c>
      <c r="AM58" s="299">
        <v>45000</v>
      </c>
      <c r="AN58" s="299">
        <v>93000</v>
      </c>
      <c r="AO58" s="96">
        <f t="shared" si="10"/>
        <v>1.3333333333333333E-3</v>
      </c>
      <c r="AP58" s="159">
        <v>0</v>
      </c>
      <c r="AQ58" s="113" t="s">
        <v>747</v>
      </c>
      <c r="AR58" s="40"/>
      <c r="AS58" s="40" t="s">
        <v>1074</v>
      </c>
      <c r="AT58" s="97">
        <f t="shared" si="11"/>
        <v>1.7792551672885479</v>
      </c>
      <c r="AU58" s="32" t="s">
        <v>122</v>
      </c>
      <c r="AV58" s="299">
        <v>25000</v>
      </c>
      <c r="AW58" s="299">
        <v>40000</v>
      </c>
      <c r="AX58" s="96">
        <f t="shared" si="12"/>
        <v>2.3999999999999998E-3</v>
      </c>
      <c r="AY58" s="156">
        <v>0</v>
      </c>
      <c r="AZ58" s="156">
        <v>0</v>
      </c>
      <c r="BA58" s="40"/>
      <c r="BB58" s="332">
        <v>1.2</v>
      </c>
      <c r="BC58" s="97">
        <f t="shared" si="13"/>
        <v>0.81225335375191421</v>
      </c>
      <c r="BD58" s="32" t="s">
        <v>122</v>
      </c>
      <c r="BE58" s="32"/>
      <c r="BF58" s="299">
        <v>510000</v>
      </c>
      <c r="BG58" s="299">
        <v>190000</v>
      </c>
      <c r="BH58" s="96">
        <f t="shared" si="14"/>
        <v>7.8431372549019605E-4</v>
      </c>
      <c r="BI58" s="120" t="s">
        <v>418</v>
      </c>
      <c r="BJ58" s="40">
        <v>0</v>
      </c>
      <c r="BK58" s="40" t="s">
        <v>389</v>
      </c>
      <c r="BL58" s="30">
        <v>31.1</v>
      </c>
      <c r="BM58" s="30">
        <f t="shared" si="15"/>
        <v>3.0527181780832571</v>
      </c>
      <c r="BN58" s="30"/>
      <c r="BO58" s="251">
        <f t="shared" si="16"/>
        <v>100</v>
      </c>
      <c r="BP58" s="30"/>
      <c r="BQ58" s="30"/>
      <c r="BT58" s="32"/>
      <c r="BU58" s="32"/>
      <c r="BV58" s="32"/>
      <c r="BW58" s="32"/>
      <c r="BX58" s="32"/>
      <c r="BY58" s="32"/>
      <c r="BZ58" s="32"/>
      <c r="CA58" s="32"/>
      <c r="CB58" s="32"/>
      <c r="CC58" s="32"/>
      <c r="CD58" s="32"/>
      <c r="CE58" s="32"/>
      <c r="CF58" s="32"/>
      <c r="CG58" s="32"/>
      <c r="CH58" s="32"/>
      <c r="CI58" s="32"/>
      <c r="CJ58" s="32"/>
      <c r="CK58" s="32"/>
      <c r="CL58" s="32"/>
      <c r="CM58" s="32"/>
      <c r="CN58" s="32"/>
      <c r="CO58" s="32"/>
      <c r="CP58" s="32"/>
    </row>
    <row r="59" spans="1:94" x14ac:dyDescent="0.3">
      <c r="A59" s="30" t="s">
        <v>249</v>
      </c>
      <c r="B59" s="34">
        <v>12930</v>
      </c>
      <c r="C59" s="3" t="s">
        <v>48</v>
      </c>
      <c r="D59" s="179" t="s">
        <v>250</v>
      </c>
      <c r="E59" s="84" t="s">
        <v>370</v>
      </c>
      <c r="F59" s="32"/>
      <c r="G59" s="32"/>
      <c r="H59" s="32"/>
      <c r="I59" s="84"/>
      <c r="J59" s="84"/>
      <c r="K59" s="32" t="s">
        <v>122</v>
      </c>
      <c r="L59" s="299" t="s">
        <v>237</v>
      </c>
      <c r="M59" s="299" t="s">
        <v>408</v>
      </c>
      <c r="N59" s="97">
        <f>N$2/M59</f>
        <v>40</v>
      </c>
      <c r="O59" s="52" t="s">
        <v>122</v>
      </c>
      <c r="P59" s="40" t="s">
        <v>122</v>
      </c>
      <c r="Q59" s="116" t="s">
        <v>122</v>
      </c>
      <c r="R59" s="116">
        <v>0</v>
      </c>
      <c r="S59" s="196">
        <f t="shared" si="5"/>
        <v>0</v>
      </c>
      <c r="T59" s="32" t="s">
        <v>602</v>
      </c>
      <c r="U59" s="299">
        <v>10000</v>
      </c>
      <c r="V59" s="299">
        <v>15000</v>
      </c>
      <c r="W59" s="96">
        <f t="shared" si="6"/>
        <v>4.0000000000000001E-3</v>
      </c>
      <c r="X59" s="114" t="s">
        <v>426</v>
      </c>
      <c r="Y59" s="114" t="s">
        <v>651</v>
      </c>
      <c r="Z59" s="40"/>
      <c r="AA59" s="324">
        <v>38.799999999999997</v>
      </c>
      <c r="AB59" s="97">
        <f t="shared" si="7"/>
        <v>37.918206774564425</v>
      </c>
      <c r="AC59" s="32" t="s">
        <v>122</v>
      </c>
      <c r="AD59" s="299">
        <v>3800</v>
      </c>
      <c r="AE59" s="299">
        <v>65000</v>
      </c>
      <c r="AF59" s="96">
        <f t="shared" si="18"/>
        <v>7.8947368421052627E-2</v>
      </c>
      <c r="AG59" s="114" t="s">
        <v>579</v>
      </c>
      <c r="AH59" s="114" t="s">
        <v>580</v>
      </c>
      <c r="AI59" s="40" t="s">
        <v>318</v>
      </c>
      <c r="AJ59" s="326">
        <v>49.2</v>
      </c>
      <c r="AK59" s="97">
        <f t="shared" si="9"/>
        <v>6.4311047154327294</v>
      </c>
      <c r="AL59" s="32" t="s">
        <v>122</v>
      </c>
      <c r="AM59" s="299">
        <v>200</v>
      </c>
      <c r="AN59" s="299">
        <v>480</v>
      </c>
      <c r="AO59" s="96">
        <f t="shared" si="10"/>
        <v>0.3</v>
      </c>
      <c r="AP59" s="159" t="s">
        <v>547</v>
      </c>
      <c r="AQ59" s="113" t="s">
        <v>748</v>
      </c>
      <c r="AR59" s="40"/>
      <c r="AS59" s="40" t="s">
        <v>1100</v>
      </c>
      <c r="AT59" s="97">
        <f t="shared" si="11"/>
        <v>0.61589601944603578</v>
      </c>
      <c r="AU59" s="32" t="s">
        <v>122</v>
      </c>
      <c r="AV59" s="299">
        <v>2500</v>
      </c>
      <c r="AW59" s="299">
        <v>5000</v>
      </c>
      <c r="AX59" s="96">
        <f t="shared" si="12"/>
        <v>2.4E-2</v>
      </c>
      <c r="AY59" s="156">
        <v>0</v>
      </c>
      <c r="AZ59" s="114" t="s">
        <v>749</v>
      </c>
      <c r="BA59" s="40"/>
      <c r="BB59" s="332">
        <v>10.4</v>
      </c>
      <c r="BC59" s="97">
        <f t="shared" si="13"/>
        <v>7.0395290658499237</v>
      </c>
      <c r="BD59" s="32" t="s">
        <v>82</v>
      </c>
      <c r="BE59" s="32">
        <v>2</v>
      </c>
      <c r="BF59" s="299">
        <v>60</v>
      </c>
      <c r="BG59" s="299">
        <v>360</v>
      </c>
      <c r="BH59" s="96">
        <f t="shared" si="14"/>
        <v>6.666666666666667</v>
      </c>
      <c r="BI59" s="156">
        <v>0</v>
      </c>
      <c r="BJ59" s="156" t="s">
        <v>540</v>
      </c>
      <c r="BK59" s="40"/>
      <c r="BL59" s="116">
        <v>0.4</v>
      </c>
      <c r="BM59" s="30">
        <f t="shared" si="15"/>
        <v>3.9263256309752498E-2</v>
      </c>
      <c r="BN59" s="30"/>
      <c r="BO59" s="251">
        <f t="shared" si="16"/>
        <v>99.700000000000017</v>
      </c>
      <c r="BP59" s="30"/>
      <c r="BQ59" s="30"/>
      <c r="BT59" s="32"/>
      <c r="BU59" s="32"/>
      <c r="BV59" s="32"/>
      <c r="BW59" s="32"/>
      <c r="BX59" s="32"/>
      <c r="BY59" s="32"/>
      <c r="BZ59" s="32"/>
      <c r="CA59" s="32"/>
      <c r="CB59" s="32"/>
      <c r="CC59" s="32"/>
      <c r="CD59" s="32"/>
      <c r="CE59" s="32"/>
      <c r="CF59" s="32"/>
      <c r="CG59" s="32"/>
      <c r="CH59" s="32"/>
      <c r="CI59" s="32"/>
      <c r="CJ59" s="32"/>
      <c r="CK59" s="32"/>
      <c r="CL59" s="32"/>
      <c r="CM59" s="32"/>
      <c r="CN59" s="32"/>
      <c r="CO59" s="32"/>
      <c r="CP59" s="32"/>
    </row>
    <row r="60" spans="1:94" x14ac:dyDescent="0.3">
      <c r="A60" s="22" t="s">
        <v>376</v>
      </c>
      <c r="B60" s="34">
        <v>12950</v>
      </c>
      <c r="C60" s="39" t="s">
        <v>361</v>
      </c>
      <c r="D60" s="179" t="s">
        <v>1065</v>
      </c>
      <c r="E60" s="84" t="s">
        <v>370</v>
      </c>
      <c r="F60" s="32"/>
      <c r="G60" s="32"/>
      <c r="H60" s="32"/>
      <c r="I60" s="94"/>
      <c r="J60" s="94"/>
      <c r="K60" s="32" t="s">
        <v>122</v>
      </c>
      <c r="L60" s="299">
        <v>0</v>
      </c>
      <c r="M60" s="299">
        <v>0</v>
      </c>
      <c r="N60" s="84" t="s">
        <v>122</v>
      </c>
      <c r="O60" s="52" t="s">
        <v>122</v>
      </c>
      <c r="P60" s="40" t="s">
        <v>122</v>
      </c>
      <c r="Q60" s="30" t="s">
        <v>122</v>
      </c>
      <c r="R60" s="115">
        <v>0</v>
      </c>
      <c r="S60" s="196">
        <f t="shared" si="5"/>
        <v>0</v>
      </c>
      <c r="T60" s="32" t="s">
        <v>66</v>
      </c>
      <c r="U60" s="299">
        <v>0</v>
      </c>
      <c r="V60" s="299">
        <v>0</v>
      </c>
      <c r="W60" s="96" t="e">
        <f t="shared" si="6"/>
        <v>#DIV/0!</v>
      </c>
      <c r="X60" s="40"/>
      <c r="Y60" s="40"/>
      <c r="Z60" s="40"/>
      <c r="AA60" s="324" t="s">
        <v>237</v>
      </c>
      <c r="AB60" s="97">
        <f t="shared" si="7"/>
        <v>0</v>
      </c>
      <c r="AC60" s="32" t="s">
        <v>80</v>
      </c>
      <c r="AD60" s="299">
        <v>500</v>
      </c>
      <c r="AE60" s="299">
        <v>2000</v>
      </c>
      <c r="AF60" s="208">
        <f t="shared" si="18"/>
        <v>0.6</v>
      </c>
      <c r="AG60" s="113" t="s">
        <v>581</v>
      </c>
      <c r="AH60" s="155">
        <v>0</v>
      </c>
      <c r="AI60" s="40" t="s">
        <v>511</v>
      </c>
      <c r="AJ60" s="326">
        <v>91.6</v>
      </c>
      <c r="AK60" s="97">
        <f t="shared" si="9"/>
        <v>11.973357559626788</v>
      </c>
      <c r="AL60" s="32" t="s">
        <v>122</v>
      </c>
      <c r="AM60" s="299">
        <v>0</v>
      </c>
      <c r="AN60" s="299">
        <v>0</v>
      </c>
      <c r="AO60" s="96" t="e">
        <f t="shared" si="10"/>
        <v>#DIV/0!</v>
      </c>
      <c r="AP60" s="40" t="s">
        <v>122</v>
      </c>
      <c r="AQ60" s="40" t="s">
        <v>122</v>
      </c>
      <c r="AR60" s="40"/>
      <c r="AS60" s="40" t="s">
        <v>237</v>
      </c>
      <c r="AT60" s="97">
        <f t="shared" si="11"/>
        <v>0</v>
      </c>
      <c r="AU60" s="32" t="s">
        <v>122</v>
      </c>
      <c r="AV60" s="299">
        <v>0</v>
      </c>
      <c r="AW60" s="299">
        <v>0</v>
      </c>
      <c r="AX60" s="96" t="e">
        <f t="shared" si="12"/>
        <v>#DIV/0!</v>
      </c>
      <c r="AY60" s="40"/>
      <c r="AZ60" s="40"/>
      <c r="BA60" s="40"/>
      <c r="BB60" s="332" t="s">
        <v>237</v>
      </c>
      <c r="BC60" s="97">
        <f t="shared" si="13"/>
        <v>0</v>
      </c>
      <c r="BD60" s="32" t="s">
        <v>87</v>
      </c>
      <c r="BE60" s="32"/>
      <c r="BF60" s="299">
        <v>60</v>
      </c>
      <c r="BG60" s="299">
        <v>130</v>
      </c>
      <c r="BH60" s="96">
        <f t="shared" si="14"/>
        <v>6.666666666666667</v>
      </c>
      <c r="BI60" s="155" t="s">
        <v>547</v>
      </c>
      <c r="BJ60" s="155" t="s">
        <v>547</v>
      </c>
      <c r="BK60" s="40"/>
      <c r="BL60" s="30">
        <v>8.4</v>
      </c>
      <c r="BM60" s="30">
        <f t="shared" si="15"/>
        <v>0.82452838250480254</v>
      </c>
      <c r="BN60" s="30"/>
      <c r="BO60" s="251">
        <f t="shared" si="16"/>
        <v>100</v>
      </c>
      <c r="BP60" s="30"/>
      <c r="BQ60" s="30"/>
      <c r="BT60" s="32"/>
      <c r="BU60" s="32"/>
      <c r="BV60" s="32"/>
      <c r="BW60" s="32"/>
      <c r="BX60" s="32"/>
      <c r="BY60" s="32"/>
      <c r="BZ60" s="32"/>
      <c r="CA60" s="32"/>
      <c r="CB60" s="32"/>
      <c r="CC60" s="32"/>
      <c r="CD60" s="32"/>
      <c r="CE60" s="32"/>
      <c r="CF60" s="32"/>
      <c r="CG60" s="32"/>
      <c r="CH60" s="32"/>
      <c r="CI60" s="32"/>
      <c r="CJ60" s="32"/>
      <c r="CK60" s="32"/>
      <c r="CL60" s="32"/>
      <c r="CM60" s="32"/>
      <c r="CN60" s="32"/>
      <c r="CO60" s="32"/>
      <c r="CP60" s="32"/>
    </row>
    <row r="61" spans="1:94" x14ac:dyDescent="0.3">
      <c r="A61" s="30" t="s">
        <v>378</v>
      </c>
      <c r="B61" s="34">
        <v>13120</v>
      </c>
      <c r="C61" s="39" t="s">
        <v>358</v>
      </c>
      <c r="D61" s="179" t="s">
        <v>377</v>
      </c>
      <c r="E61" s="84" t="s">
        <v>370</v>
      </c>
      <c r="F61" s="84"/>
      <c r="G61" s="32">
        <v>3</v>
      </c>
      <c r="H61" s="32"/>
      <c r="I61" s="94"/>
      <c r="J61" s="94"/>
      <c r="K61" s="32" t="s">
        <v>602</v>
      </c>
      <c r="L61" s="299">
        <v>260000</v>
      </c>
      <c r="M61" s="299">
        <v>260000</v>
      </c>
      <c r="N61" s="100">
        <f>N$2/L61</f>
        <v>1.5384615384615385E-4</v>
      </c>
      <c r="O61" s="340" t="s">
        <v>388</v>
      </c>
      <c r="P61" s="120" t="s">
        <v>387</v>
      </c>
      <c r="Q61" s="30" t="s">
        <v>389</v>
      </c>
      <c r="R61" s="115">
        <v>0.8</v>
      </c>
      <c r="S61" s="196">
        <f t="shared" si="5"/>
        <v>0.83104023762008628</v>
      </c>
      <c r="T61" s="32" t="s">
        <v>602</v>
      </c>
      <c r="U61" s="299">
        <v>900000</v>
      </c>
      <c r="V61" s="299">
        <v>1300000</v>
      </c>
      <c r="W61" s="96">
        <f t="shared" si="6"/>
        <v>4.4444444444444447E-5</v>
      </c>
      <c r="X61" s="113" t="s">
        <v>654</v>
      </c>
      <c r="Y61" s="156">
        <v>0</v>
      </c>
      <c r="Z61" s="40"/>
      <c r="AA61" s="324">
        <v>3.5</v>
      </c>
      <c r="AB61" s="97">
        <f t="shared" si="7"/>
        <v>3.4204567966746264</v>
      </c>
      <c r="AC61" s="32" t="s">
        <v>122</v>
      </c>
      <c r="AD61" s="299">
        <v>6300000</v>
      </c>
      <c r="AE61" s="299">
        <v>9600000</v>
      </c>
      <c r="AF61" s="208">
        <f t="shared" si="18"/>
        <v>4.761904761904762E-5</v>
      </c>
      <c r="AG61" s="113" t="s">
        <v>582</v>
      </c>
      <c r="AH61" s="113" t="s">
        <v>510</v>
      </c>
      <c r="AI61" s="40" t="s">
        <v>583</v>
      </c>
      <c r="AJ61" s="326">
        <v>39.6</v>
      </c>
      <c r="AK61" s="97">
        <f t="shared" si="9"/>
        <v>5.1762550148604891</v>
      </c>
      <c r="AL61" s="32" t="s">
        <v>122</v>
      </c>
      <c r="AM61" s="299">
        <v>530000</v>
      </c>
      <c r="AN61" s="299">
        <v>885000</v>
      </c>
      <c r="AO61" s="96">
        <f t="shared" si="10"/>
        <v>1.1320754716981132E-4</v>
      </c>
      <c r="AP61" s="215" t="s">
        <v>750</v>
      </c>
      <c r="AQ61" s="114" t="s">
        <v>751</v>
      </c>
      <c r="AR61" s="40"/>
      <c r="AS61" s="40" t="s">
        <v>1101</v>
      </c>
      <c r="AT61" s="97">
        <f t="shared" si="11"/>
        <v>1.5055236030903099</v>
      </c>
      <c r="AU61" s="32" t="s">
        <v>122</v>
      </c>
      <c r="AV61" s="299">
        <v>100000</v>
      </c>
      <c r="AW61" s="299">
        <v>250000</v>
      </c>
      <c r="AX61" s="96">
        <f t="shared" si="12"/>
        <v>5.9999999999999995E-4</v>
      </c>
      <c r="AY61" s="156">
        <v>0</v>
      </c>
      <c r="AZ61" s="156">
        <v>0</v>
      </c>
      <c r="BA61" s="40"/>
      <c r="BB61" s="332">
        <v>0.5</v>
      </c>
      <c r="BC61" s="97">
        <f t="shared" si="13"/>
        <v>0.33843889739663097</v>
      </c>
      <c r="BD61" s="32" t="s">
        <v>122</v>
      </c>
      <c r="BE61" s="32"/>
      <c r="BF61" s="299">
        <v>79300</v>
      </c>
      <c r="BG61" s="299">
        <v>1846000</v>
      </c>
      <c r="BH61" s="96">
        <f t="shared" si="14"/>
        <v>5.0441361916771753E-3</v>
      </c>
      <c r="BI61" s="113" t="s">
        <v>752</v>
      </c>
      <c r="BJ61" s="113" t="s">
        <v>753</v>
      </c>
      <c r="BK61" s="40"/>
      <c r="BL61" s="30">
        <v>39.6</v>
      </c>
      <c r="BM61" s="30">
        <f t="shared" si="15"/>
        <v>3.8870623746654975</v>
      </c>
      <c r="BN61" s="30"/>
      <c r="BO61" s="251">
        <f t="shared" si="16"/>
        <v>86.2</v>
      </c>
      <c r="BP61" s="30"/>
      <c r="BQ61" s="30"/>
      <c r="BT61" s="32"/>
      <c r="BU61" s="32"/>
      <c r="BV61" s="32"/>
      <c r="BW61" s="32"/>
      <c r="BX61" s="32"/>
      <c r="BY61" s="32"/>
      <c r="BZ61" s="32"/>
      <c r="CA61" s="32"/>
      <c r="CB61" s="32"/>
      <c r="CC61" s="32"/>
      <c r="CD61" s="32"/>
      <c r="CE61" s="32"/>
      <c r="CF61" s="32"/>
      <c r="CG61" s="32"/>
      <c r="CH61" s="32"/>
      <c r="CI61" s="32"/>
      <c r="CJ61" s="32"/>
      <c r="CK61" s="32"/>
      <c r="CL61" s="32"/>
      <c r="CM61" s="32"/>
      <c r="CN61" s="32"/>
      <c r="CO61" s="32"/>
      <c r="CP61" s="32"/>
    </row>
    <row r="62" spans="1:94" s="30" customFormat="1" x14ac:dyDescent="0.3">
      <c r="A62" s="30" t="s">
        <v>97</v>
      </c>
      <c r="B62" s="25">
        <v>13140</v>
      </c>
      <c r="C62" s="3" t="s">
        <v>49</v>
      </c>
      <c r="D62" s="179" t="s">
        <v>302</v>
      </c>
      <c r="E62" s="84" t="s">
        <v>370</v>
      </c>
      <c r="F62" s="32"/>
      <c r="G62" s="32">
        <v>2</v>
      </c>
      <c r="H62" s="32"/>
      <c r="I62" s="33" t="s">
        <v>82</v>
      </c>
      <c r="J62" s="33"/>
      <c r="K62" s="32" t="s">
        <v>602</v>
      </c>
      <c r="L62" s="299">
        <v>29000</v>
      </c>
      <c r="M62" s="299">
        <v>29000</v>
      </c>
      <c r="N62" s="96">
        <f>(N$2/L62)</f>
        <v>1.3793103448275861E-3</v>
      </c>
      <c r="O62" s="340" t="s">
        <v>388</v>
      </c>
      <c r="P62" s="120" t="s">
        <v>388</v>
      </c>
      <c r="Q62" s="30" t="s">
        <v>389</v>
      </c>
      <c r="R62" s="115">
        <v>0.3</v>
      </c>
      <c r="S62" s="196">
        <f t="shared" si="5"/>
        <v>0.31164008910753233</v>
      </c>
      <c r="T62" s="32" t="s">
        <v>602</v>
      </c>
      <c r="U62" s="299">
        <v>300000</v>
      </c>
      <c r="V62" s="299">
        <v>400000</v>
      </c>
      <c r="W62" s="96">
        <f t="shared" si="6"/>
        <v>1.3333333333333334E-4</v>
      </c>
      <c r="X62" s="113" t="s">
        <v>654</v>
      </c>
      <c r="Y62" s="156">
        <v>0</v>
      </c>
      <c r="Z62" s="40"/>
      <c r="AA62" s="324">
        <v>3.2</v>
      </c>
      <c r="AB62" s="97">
        <f t="shared" si="7"/>
        <v>3.1272747855310872</v>
      </c>
      <c r="AC62" s="32" t="s">
        <v>122</v>
      </c>
      <c r="AD62" s="299">
        <v>770000</v>
      </c>
      <c r="AE62" s="299">
        <v>1700000</v>
      </c>
      <c r="AF62" s="100">
        <f t="shared" si="18"/>
        <v>3.8961038961038961E-4</v>
      </c>
      <c r="AG62" s="113" t="s">
        <v>584</v>
      </c>
      <c r="AH62" s="113" t="s">
        <v>585</v>
      </c>
      <c r="AI62" s="40" t="s">
        <v>583</v>
      </c>
      <c r="AJ62" s="326">
        <v>10.4</v>
      </c>
      <c r="AK62" s="97">
        <f t="shared" si="9"/>
        <v>1.3594205089532598</v>
      </c>
      <c r="AL62" s="208" t="s">
        <v>122</v>
      </c>
      <c r="AM62" s="299">
        <v>218500</v>
      </c>
      <c r="AN62" s="299">
        <v>553300</v>
      </c>
      <c r="AO62" s="96">
        <f>AO$2/AN62</f>
        <v>1.0844026748599314E-4</v>
      </c>
      <c r="AP62" s="159">
        <v>0</v>
      </c>
      <c r="AQ62" s="113" t="s">
        <v>754</v>
      </c>
      <c r="AR62" s="40"/>
      <c r="AS62" s="40" t="s">
        <v>1102</v>
      </c>
      <c r="AT62" s="97">
        <f t="shared" si="11"/>
        <v>2.189852513585905</v>
      </c>
      <c r="AU62" s="32" t="s">
        <v>122</v>
      </c>
      <c r="AV62" s="299">
        <v>250000</v>
      </c>
      <c r="AW62" s="299">
        <v>500000</v>
      </c>
      <c r="AX62" s="96">
        <f t="shared" si="12"/>
        <v>2.4000000000000001E-4</v>
      </c>
      <c r="AY62" s="156">
        <v>0</v>
      </c>
      <c r="AZ62" s="156">
        <v>0</v>
      </c>
      <c r="BA62" s="40"/>
      <c r="BB62" s="332">
        <v>3.2</v>
      </c>
      <c r="BC62" s="97">
        <f t="shared" si="13"/>
        <v>2.1660089433384382</v>
      </c>
      <c r="BD62" s="32" t="s">
        <v>80</v>
      </c>
      <c r="BE62" s="32">
        <v>1.5</v>
      </c>
      <c r="BF62" s="299">
        <v>1807000</v>
      </c>
      <c r="BG62" s="299">
        <v>4153000</v>
      </c>
      <c r="BH62" s="96">
        <f t="shared" si="14"/>
        <v>2.2136137244050912E-4</v>
      </c>
      <c r="BI62" s="113" t="s">
        <v>557</v>
      </c>
      <c r="BJ62" s="113" t="s">
        <v>558</v>
      </c>
      <c r="BK62" s="40"/>
      <c r="BL62" s="30">
        <v>25.2</v>
      </c>
      <c r="BM62" s="30">
        <f t="shared" si="15"/>
        <v>2.4735851475144073</v>
      </c>
      <c r="BO62" s="251">
        <f t="shared" si="16"/>
        <v>45.5</v>
      </c>
      <c r="BT62" s="32"/>
      <c r="BU62" s="32"/>
      <c r="BV62" s="32"/>
      <c r="BW62" s="32"/>
      <c r="BX62" s="32"/>
      <c r="BY62" s="32"/>
      <c r="BZ62" s="32"/>
      <c r="CA62" s="32"/>
      <c r="CB62" s="32"/>
      <c r="CC62" s="32"/>
      <c r="CD62" s="32"/>
      <c r="CE62" s="32"/>
      <c r="CF62" s="32"/>
      <c r="CG62" s="32"/>
      <c r="CH62" s="32"/>
      <c r="CI62" s="32"/>
      <c r="CJ62" s="32"/>
      <c r="CK62" s="32"/>
      <c r="CL62" s="32"/>
      <c r="CM62" s="32"/>
      <c r="CN62" s="32"/>
      <c r="CO62" s="32"/>
      <c r="CP62" s="32"/>
    </row>
    <row r="63" spans="1:94" s="30" customFormat="1" x14ac:dyDescent="0.3">
      <c r="A63" s="30" t="s">
        <v>98</v>
      </c>
      <c r="B63" s="29">
        <v>13150</v>
      </c>
      <c r="C63" s="3" t="s">
        <v>50</v>
      </c>
      <c r="D63" s="179" t="s">
        <v>303</v>
      </c>
      <c r="E63" s="84" t="s">
        <v>370</v>
      </c>
      <c r="F63" s="32"/>
      <c r="G63" s="32"/>
      <c r="H63" s="32"/>
      <c r="I63" s="33"/>
      <c r="J63" s="33"/>
      <c r="K63" s="32" t="s">
        <v>82</v>
      </c>
      <c r="L63" s="299">
        <v>25</v>
      </c>
      <c r="M63" s="299"/>
      <c r="N63" s="97">
        <f>N$2/L63</f>
        <v>1.6</v>
      </c>
      <c r="O63" s="52" t="s">
        <v>122</v>
      </c>
      <c r="P63" s="40" t="s">
        <v>122</v>
      </c>
      <c r="R63" s="30">
        <v>0</v>
      </c>
      <c r="S63" s="196">
        <f t="shared" si="5"/>
        <v>0</v>
      </c>
      <c r="T63" s="32" t="s">
        <v>66</v>
      </c>
      <c r="U63" s="299">
        <v>0</v>
      </c>
      <c r="V63" s="299">
        <v>0</v>
      </c>
      <c r="W63" s="96" t="e">
        <f t="shared" si="6"/>
        <v>#DIV/0!</v>
      </c>
      <c r="X63" s="40"/>
      <c r="Y63" s="40"/>
      <c r="Z63" s="40"/>
      <c r="AA63" s="324" t="s">
        <v>237</v>
      </c>
      <c r="AB63" s="97">
        <f t="shared" si="7"/>
        <v>0</v>
      </c>
      <c r="AC63" s="32" t="s">
        <v>122</v>
      </c>
      <c r="AD63" s="299">
        <v>0</v>
      </c>
      <c r="AE63" s="299">
        <v>0</v>
      </c>
      <c r="AF63" s="208" t="e">
        <f t="shared" si="18"/>
        <v>#DIV/0!</v>
      </c>
      <c r="AG63" s="40"/>
      <c r="AH63" s="40"/>
      <c r="AI63" s="40"/>
      <c r="AJ63" s="326" t="s">
        <v>237</v>
      </c>
      <c r="AK63" s="97">
        <f t="shared" si="9"/>
        <v>0</v>
      </c>
      <c r="AL63" s="32" t="s">
        <v>122</v>
      </c>
      <c r="AM63" s="299">
        <v>1</v>
      </c>
      <c r="AN63" s="299">
        <v>10</v>
      </c>
      <c r="AO63" s="96">
        <f t="shared" si="10"/>
        <v>60</v>
      </c>
      <c r="AP63" s="214" t="s">
        <v>547</v>
      </c>
      <c r="AQ63" s="155" t="s">
        <v>547</v>
      </c>
      <c r="AR63" s="40"/>
      <c r="AS63" s="40" t="s">
        <v>1070</v>
      </c>
      <c r="AT63" s="97">
        <f t="shared" si="11"/>
        <v>6.8432891049559537E-4</v>
      </c>
      <c r="AU63" s="32" t="s">
        <v>122</v>
      </c>
      <c r="AV63" s="299">
        <v>5</v>
      </c>
      <c r="AW63" s="299">
        <v>10</v>
      </c>
      <c r="AX63" s="96">
        <f t="shared" si="12"/>
        <v>12</v>
      </c>
      <c r="AY63" s="155" t="s">
        <v>547</v>
      </c>
      <c r="AZ63" s="155" t="s">
        <v>547</v>
      </c>
      <c r="BA63" s="40"/>
      <c r="BB63" s="332">
        <v>1E-3</v>
      </c>
      <c r="BC63" s="97">
        <f t="shared" si="13"/>
        <v>6.768777947932619E-4</v>
      </c>
      <c r="BD63" s="32" t="s">
        <v>80</v>
      </c>
      <c r="BE63" s="32">
        <v>1</v>
      </c>
      <c r="BF63" s="299">
        <v>60</v>
      </c>
      <c r="BG63" s="299">
        <v>140</v>
      </c>
      <c r="BH63" s="96">
        <f t="shared" si="14"/>
        <v>6.666666666666667</v>
      </c>
      <c r="BI63" s="155">
        <v>0</v>
      </c>
      <c r="BJ63" s="114" t="s">
        <v>1138</v>
      </c>
      <c r="BK63" s="40"/>
      <c r="BL63" s="30">
        <v>0.01</v>
      </c>
      <c r="BM63" s="30">
        <f t="shared" si="15"/>
        <v>9.8158140774381249E-4</v>
      </c>
      <c r="BO63" s="251">
        <f t="shared" si="16"/>
        <v>1.2E-2</v>
      </c>
      <c r="BT63" s="32"/>
      <c r="BU63" s="32"/>
      <c r="BV63" s="32"/>
      <c r="BW63" s="32"/>
      <c r="BX63" s="32"/>
      <c r="BY63" s="32"/>
      <c r="BZ63" s="32"/>
      <c r="CA63" s="32"/>
      <c r="CB63" s="32"/>
      <c r="CC63" s="32"/>
      <c r="CD63" s="32"/>
      <c r="CE63" s="32"/>
      <c r="CF63" s="32"/>
      <c r="CG63" s="32"/>
      <c r="CH63" s="32"/>
      <c r="CI63" s="32"/>
      <c r="CJ63" s="32"/>
      <c r="CK63" s="32"/>
      <c r="CL63" s="32"/>
      <c r="CM63" s="32"/>
      <c r="CN63" s="32"/>
      <c r="CO63" s="32"/>
      <c r="CP63" s="32"/>
    </row>
    <row r="64" spans="1:94" x14ac:dyDescent="0.3">
      <c r="A64" s="19" t="s">
        <v>406</v>
      </c>
      <c r="B64" s="34">
        <v>13350</v>
      </c>
      <c r="C64" s="39" t="s">
        <v>357</v>
      </c>
      <c r="D64" s="179" t="s">
        <v>405</v>
      </c>
      <c r="E64" s="84" t="s">
        <v>370</v>
      </c>
      <c r="F64" s="32"/>
      <c r="G64" s="32">
        <v>2</v>
      </c>
      <c r="H64" s="32"/>
      <c r="I64" s="32"/>
      <c r="J64" s="84"/>
      <c r="K64" s="32" t="s">
        <v>602</v>
      </c>
      <c r="L64" s="299">
        <v>7000</v>
      </c>
      <c r="M64" s="299">
        <v>7000</v>
      </c>
      <c r="N64" s="97">
        <f>N$2/L64</f>
        <v>5.7142857142857143E-3</v>
      </c>
      <c r="O64" s="341" t="s">
        <v>387</v>
      </c>
      <c r="P64" s="113" t="s">
        <v>388</v>
      </c>
      <c r="Q64" s="30" t="s">
        <v>389</v>
      </c>
      <c r="R64" s="30">
        <v>0.2</v>
      </c>
      <c r="S64" s="196">
        <f t="shared" si="5"/>
        <v>0.20776005940502157</v>
      </c>
      <c r="T64" s="32" t="s">
        <v>602</v>
      </c>
      <c r="U64" s="299">
        <v>200000</v>
      </c>
      <c r="V64" s="299">
        <v>300000</v>
      </c>
      <c r="W64" s="96">
        <f t="shared" si="6"/>
        <v>2.0000000000000001E-4</v>
      </c>
      <c r="X64" s="156">
        <v>0</v>
      </c>
      <c r="Y64" s="156">
        <v>0</v>
      </c>
      <c r="Z64" s="40"/>
      <c r="AA64" s="324">
        <v>4.2</v>
      </c>
      <c r="AB64" s="97">
        <f t="shared" si="7"/>
        <v>4.1045481560095514</v>
      </c>
      <c r="AC64" s="84" t="s">
        <v>122</v>
      </c>
      <c r="AD64" s="299">
        <v>1700000</v>
      </c>
      <c r="AE64" s="299">
        <v>2100000</v>
      </c>
      <c r="AF64" s="100">
        <f t="shared" si="18"/>
        <v>1.7647058823529413E-4</v>
      </c>
      <c r="AG64" s="114" t="s">
        <v>586</v>
      </c>
      <c r="AH64" s="114" t="s">
        <v>587</v>
      </c>
      <c r="AI64" s="40" t="s">
        <v>588</v>
      </c>
      <c r="AJ64" s="326">
        <v>32.299999999999997</v>
      </c>
      <c r="AK64" s="97">
        <f t="shared" si="9"/>
        <v>4.2220463883836814</v>
      </c>
      <c r="AL64" s="32" t="s">
        <v>122</v>
      </c>
      <c r="AM64" s="299">
        <v>76000</v>
      </c>
      <c r="AN64" s="299">
        <v>175000</v>
      </c>
      <c r="AO64" s="96">
        <f t="shared" si="10"/>
        <v>7.894736842105263E-4</v>
      </c>
      <c r="AP64" s="159">
        <v>0</v>
      </c>
      <c r="AQ64" s="113" t="s">
        <v>755</v>
      </c>
      <c r="AR64" s="40"/>
      <c r="AS64" s="40" t="s">
        <v>409</v>
      </c>
      <c r="AT64" s="97">
        <f t="shared" si="11"/>
        <v>1.3686578209911906</v>
      </c>
      <c r="AU64" s="32" t="s">
        <v>122</v>
      </c>
      <c r="AV64" s="299">
        <v>100000</v>
      </c>
      <c r="AW64" s="299">
        <v>300000</v>
      </c>
      <c r="AX64" s="96">
        <f t="shared" si="12"/>
        <v>5.9999999999999995E-4</v>
      </c>
      <c r="AY64" s="156">
        <v>0</v>
      </c>
      <c r="AZ64" s="156">
        <v>0</v>
      </c>
      <c r="BA64" s="40"/>
      <c r="BB64" s="317" t="s">
        <v>674</v>
      </c>
      <c r="BC64" s="97">
        <f t="shared" si="13"/>
        <v>2.0306333843797857</v>
      </c>
      <c r="BD64" s="32" t="s">
        <v>122</v>
      </c>
      <c r="BE64" s="32"/>
      <c r="BF64" s="299">
        <v>938000</v>
      </c>
      <c r="BG64" s="299">
        <v>2174000</v>
      </c>
      <c r="BH64" s="96">
        <f t="shared" si="14"/>
        <v>4.2643923240938164E-4</v>
      </c>
      <c r="BI64" s="156">
        <v>0</v>
      </c>
      <c r="BJ64" s="156">
        <v>0</v>
      </c>
      <c r="BK64" s="40"/>
      <c r="BL64" s="30">
        <v>24.2</v>
      </c>
      <c r="BM64" s="30">
        <f t="shared" si="15"/>
        <v>2.375427006740026</v>
      </c>
      <c r="BN64" s="30"/>
      <c r="BO64" s="251">
        <f t="shared" si="16"/>
        <v>65.899999999999991</v>
      </c>
      <c r="BP64" s="30"/>
      <c r="BQ64" s="30"/>
      <c r="BT64" s="32"/>
      <c r="BU64" s="32"/>
      <c r="BV64" s="32"/>
      <c r="BW64" s="32"/>
      <c r="BX64" s="32"/>
      <c r="BY64" s="32"/>
      <c r="BZ64" s="32"/>
      <c r="CA64" s="32"/>
      <c r="CB64" s="32"/>
      <c r="CC64" s="32"/>
      <c r="CD64" s="32"/>
      <c r="CE64" s="32"/>
      <c r="CF64" s="32"/>
      <c r="CG64" s="32"/>
      <c r="CH64" s="32"/>
      <c r="CI64" s="32"/>
      <c r="CJ64" s="32"/>
      <c r="CK64" s="32"/>
      <c r="CL64" s="32"/>
      <c r="CM64" s="32"/>
      <c r="CN64" s="32"/>
      <c r="CO64" s="32"/>
      <c r="CP64" s="32"/>
    </row>
    <row r="65" spans="1:94" x14ac:dyDescent="0.3">
      <c r="A65" s="20" t="s">
        <v>99</v>
      </c>
      <c r="B65" s="29">
        <v>13430</v>
      </c>
      <c r="C65" s="3" t="s">
        <v>51</v>
      </c>
      <c r="D65" s="179" t="s">
        <v>344</v>
      </c>
      <c r="E65" s="84" t="s">
        <v>370</v>
      </c>
      <c r="F65" s="32"/>
      <c r="G65" s="32"/>
      <c r="H65" s="32"/>
      <c r="I65" s="33"/>
      <c r="J65" s="33" t="s">
        <v>67</v>
      </c>
      <c r="K65" s="32" t="s">
        <v>66</v>
      </c>
      <c r="L65" s="299">
        <v>0</v>
      </c>
      <c r="M65" s="299">
        <v>0</v>
      </c>
      <c r="N65" s="84" t="s">
        <v>122</v>
      </c>
      <c r="O65" s="52" t="s">
        <v>122</v>
      </c>
      <c r="P65" s="40" t="s">
        <v>122</v>
      </c>
      <c r="Q65" s="30" t="s">
        <v>122</v>
      </c>
      <c r="R65" s="208">
        <v>0</v>
      </c>
      <c r="S65" s="196">
        <f t="shared" si="5"/>
        <v>0</v>
      </c>
      <c r="T65" s="53" t="s">
        <v>602</v>
      </c>
      <c r="U65" s="299">
        <v>60000</v>
      </c>
      <c r="V65" s="299">
        <v>100000</v>
      </c>
      <c r="W65" s="96">
        <f t="shared" si="6"/>
        <v>6.6666666666666664E-4</v>
      </c>
      <c r="X65" s="114" t="s">
        <v>651</v>
      </c>
      <c r="Y65" s="114" t="s">
        <v>651</v>
      </c>
      <c r="Z65" s="40"/>
      <c r="AA65" s="324">
        <v>19.600000000000001</v>
      </c>
      <c r="AB65" s="97">
        <f t="shared" si="7"/>
        <v>19.154558061377909</v>
      </c>
      <c r="AC65" s="32" t="s">
        <v>122</v>
      </c>
      <c r="AD65" s="299">
        <v>5300</v>
      </c>
      <c r="AE65" s="299">
        <v>17000</v>
      </c>
      <c r="AF65" s="100">
        <f t="shared" si="18"/>
        <v>5.6603773584905662E-2</v>
      </c>
      <c r="AG65" s="114" t="s">
        <v>589</v>
      </c>
      <c r="AH65" s="114" t="s">
        <v>1118</v>
      </c>
      <c r="AI65" s="40" t="s">
        <v>318</v>
      </c>
      <c r="AJ65" s="326">
        <v>2.4</v>
      </c>
      <c r="AK65" s="97">
        <f t="shared" si="9"/>
        <v>0.31371242514305997</v>
      </c>
      <c r="AL65" s="32" t="s">
        <v>122</v>
      </c>
      <c r="AM65" s="299">
        <v>55000</v>
      </c>
      <c r="AN65" s="299">
        <v>129000</v>
      </c>
      <c r="AO65" s="96">
        <f t="shared" si="10"/>
        <v>1.090909090909091E-3</v>
      </c>
      <c r="AP65" s="213" t="s">
        <v>756</v>
      </c>
      <c r="AQ65" s="114" t="s">
        <v>757</v>
      </c>
      <c r="AR65" s="40"/>
      <c r="AS65" s="40" t="s">
        <v>758</v>
      </c>
      <c r="AT65" s="97">
        <f t="shared" si="11"/>
        <v>14.370907120407502</v>
      </c>
      <c r="AU65" s="32" t="s">
        <v>122</v>
      </c>
      <c r="AV65" s="299">
        <v>20000</v>
      </c>
      <c r="AW65" s="299">
        <v>30000</v>
      </c>
      <c r="AX65" s="96">
        <f t="shared" si="12"/>
        <v>3.0000000000000001E-3</v>
      </c>
      <c r="AY65" s="156">
        <v>0</v>
      </c>
      <c r="AZ65" s="156">
        <v>0</v>
      </c>
      <c r="BA65" s="40"/>
      <c r="BB65" s="332">
        <v>6.2</v>
      </c>
      <c r="BC65" s="97">
        <f t="shared" si="13"/>
        <v>4.1966423277182239</v>
      </c>
      <c r="BD65" s="32" t="s">
        <v>122</v>
      </c>
      <c r="BE65" s="32">
        <v>4</v>
      </c>
      <c r="BF65" s="299">
        <v>750</v>
      </c>
      <c r="BG65" s="299">
        <v>1500</v>
      </c>
      <c r="BH65" s="96">
        <f t="shared" si="14"/>
        <v>0.53333333333333333</v>
      </c>
      <c r="BI65" s="156">
        <v>0</v>
      </c>
      <c r="BJ65" s="113" t="s">
        <v>759</v>
      </c>
      <c r="BK65" s="40"/>
      <c r="BL65" s="30">
        <v>0.2</v>
      </c>
      <c r="BM65" s="30">
        <f t="shared" si="15"/>
        <v>1.9631628154876249E-2</v>
      </c>
      <c r="BN65" s="30"/>
      <c r="BO65" s="251">
        <f t="shared" si="16"/>
        <v>49.400000000000006</v>
      </c>
      <c r="BP65" s="30"/>
      <c r="BQ65" s="30"/>
      <c r="BT65" s="32"/>
      <c r="BU65" s="32"/>
      <c r="BV65" s="32"/>
      <c r="BW65" s="32"/>
      <c r="BX65" s="32"/>
      <c r="BY65" s="32"/>
      <c r="BZ65" s="32"/>
      <c r="CA65" s="32"/>
      <c r="CB65" s="32"/>
      <c r="CC65" s="32"/>
      <c r="CD65" s="32"/>
      <c r="CE65" s="32"/>
      <c r="CF65" s="32"/>
      <c r="CG65" s="32"/>
      <c r="CH65" s="32"/>
      <c r="CI65" s="32"/>
      <c r="CJ65" s="32"/>
      <c r="CK65" s="32"/>
      <c r="CL65" s="32"/>
      <c r="CM65" s="32"/>
      <c r="CN65" s="32"/>
      <c r="CO65" s="32"/>
      <c r="CP65" s="32"/>
    </row>
    <row r="66" spans="1:94" x14ac:dyDescent="0.3">
      <c r="A66" s="21" t="s">
        <v>251</v>
      </c>
      <c r="B66" s="34">
        <v>13480</v>
      </c>
      <c r="C66" s="3" t="s">
        <v>52</v>
      </c>
      <c r="D66" s="179" t="s">
        <v>252</v>
      </c>
      <c r="E66" s="84" t="s">
        <v>370</v>
      </c>
      <c r="F66" s="32"/>
      <c r="G66" s="32"/>
      <c r="H66" s="32"/>
      <c r="I66" s="84"/>
      <c r="J66" s="84" t="s">
        <v>67</v>
      </c>
      <c r="K66" s="32" t="s">
        <v>122</v>
      </c>
      <c r="L66" s="299">
        <v>0</v>
      </c>
      <c r="M66" s="299">
        <v>0</v>
      </c>
      <c r="N66" s="84" t="s">
        <v>122</v>
      </c>
      <c r="O66" s="52" t="s">
        <v>122</v>
      </c>
      <c r="P66" s="40" t="s">
        <v>122</v>
      </c>
      <c r="Q66" s="30" t="s">
        <v>122</v>
      </c>
      <c r="R66" s="30">
        <v>0</v>
      </c>
      <c r="S66" s="196">
        <f t="shared" si="5"/>
        <v>0</v>
      </c>
      <c r="T66" s="84" t="s">
        <v>66</v>
      </c>
      <c r="U66" s="299">
        <v>1</v>
      </c>
      <c r="V66" s="299">
        <v>5</v>
      </c>
      <c r="W66" s="96">
        <f t="shared" si="6"/>
        <v>40</v>
      </c>
      <c r="X66" s="114" t="s">
        <v>426</v>
      </c>
      <c r="Y66" s="114" t="s">
        <v>426</v>
      </c>
      <c r="Z66" s="40"/>
      <c r="AA66" s="324">
        <v>1E-3</v>
      </c>
      <c r="AB66" s="97">
        <f t="shared" si="7"/>
        <v>9.772733704784646E-4</v>
      </c>
      <c r="AC66" s="32" t="s">
        <v>122</v>
      </c>
      <c r="AD66" s="299">
        <v>0</v>
      </c>
      <c r="AE66" s="299"/>
      <c r="AF66" s="208" t="e">
        <f t="shared" si="18"/>
        <v>#DIV/0!</v>
      </c>
      <c r="AG66" s="40" t="s">
        <v>122</v>
      </c>
      <c r="AH66" s="40" t="s">
        <v>122</v>
      </c>
      <c r="AI66" s="40" t="s">
        <v>122</v>
      </c>
      <c r="AJ66" s="326" t="s">
        <v>237</v>
      </c>
      <c r="AK66" s="97">
        <f t="shared" si="9"/>
        <v>0</v>
      </c>
      <c r="AL66" s="32" t="s">
        <v>122</v>
      </c>
      <c r="AM66" s="299">
        <v>1</v>
      </c>
      <c r="AN66" s="299">
        <v>3</v>
      </c>
      <c r="AO66" s="96">
        <f t="shared" si="10"/>
        <v>60</v>
      </c>
      <c r="AP66" s="159">
        <v>0</v>
      </c>
      <c r="AQ66" s="156">
        <v>0</v>
      </c>
      <c r="AR66" s="40"/>
      <c r="AS66" s="40" t="s">
        <v>1070</v>
      </c>
      <c r="AT66" s="97">
        <f t="shared" si="11"/>
        <v>6.8432891049559537E-4</v>
      </c>
      <c r="AU66" s="32" t="s">
        <v>122</v>
      </c>
      <c r="AV66" s="299">
        <v>1</v>
      </c>
      <c r="AW66" s="299">
        <v>1</v>
      </c>
      <c r="AX66" s="96">
        <f t="shared" si="12"/>
        <v>60</v>
      </c>
      <c r="AY66" s="156" t="s">
        <v>547</v>
      </c>
      <c r="AZ66" s="156" t="s">
        <v>547</v>
      </c>
      <c r="BA66" s="40"/>
      <c r="BB66" s="332">
        <v>1E-3</v>
      </c>
      <c r="BC66" s="97">
        <f t="shared" si="13"/>
        <v>6.768777947932619E-4</v>
      </c>
      <c r="BD66" s="32" t="s">
        <v>122</v>
      </c>
      <c r="BE66" s="32">
        <v>4</v>
      </c>
      <c r="BF66" s="299">
        <v>4600</v>
      </c>
      <c r="BG66" s="299">
        <v>7000</v>
      </c>
      <c r="BH66" s="96">
        <f t="shared" si="14"/>
        <v>8.6956521739130432E-2</v>
      </c>
      <c r="BI66" s="114" t="s">
        <v>760</v>
      </c>
      <c r="BJ66" s="114" t="s">
        <v>419</v>
      </c>
      <c r="BK66" s="40"/>
      <c r="BL66" s="30">
        <v>0.5</v>
      </c>
      <c r="BM66" s="30">
        <f t="shared" si="15"/>
        <v>4.9079070387190622E-2</v>
      </c>
      <c r="BN66" s="30"/>
      <c r="BO66" s="251">
        <f t="shared" si="16"/>
        <v>0.503</v>
      </c>
      <c r="BP66" s="30"/>
      <c r="BQ66" s="30"/>
      <c r="BT66" s="32"/>
      <c r="BU66" s="32"/>
      <c r="BV66" s="32"/>
      <c r="BW66" s="32"/>
      <c r="BX66" s="32"/>
      <c r="BY66" s="32"/>
      <c r="BZ66" s="32"/>
      <c r="CA66" s="32"/>
      <c r="CB66" s="32"/>
      <c r="CC66" s="32"/>
      <c r="CD66" s="32"/>
      <c r="CE66" s="32"/>
      <c r="CF66" s="32"/>
      <c r="CG66" s="32"/>
      <c r="CH66" s="32"/>
      <c r="CI66" s="32"/>
      <c r="CJ66" s="32"/>
      <c r="CK66" s="32"/>
      <c r="CL66" s="32"/>
      <c r="CM66" s="32"/>
      <c r="CN66" s="32"/>
      <c r="CO66" s="32"/>
      <c r="CP66" s="32"/>
    </row>
    <row r="67" spans="1:94" s="30" customFormat="1" x14ac:dyDescent="0.3">
      <c r="A67" s="30" t="s">
        <v>255</v>
      </c>
      <c r="B67" s="34">
        <v>14400</v>
      </c>
      <c r="C67" s="3" t="s">
        <v>54</v>
      </c>
      <c r="D67" s="179" t="s">
        <v>256</v>
      </c>
      <c r="E67" s="84" t="s">
        <v>370</v>
      </c>
      <c r="F67" s="32"/>
      <c r="G67" s="32"/>
      <c r="H67" s="32"/>
      <c r="I67" s="84"/>
      <c r="J67" s="84"/>
      <c r="K67" s="32" t="s">
        <v>602</v>
      </c>
      <c r="L67" s="299">
        <v>13000</v>
      </c>
      <c r="M67" s="299">
        <v>13000</v>
      </c>
      <c r="N67" s="96">
        <f>(N$2/L67)</f>
        <v>3.0769230769230769E-3</v>
      </c>
      <c r="O67" s="337" t="s">
        <v>398</v>
      </c>
      <c r="P67" s="113" t="s">
        <v>402</v>
      </c>
      <c r="Q67" s="30" t="s">
        <v>404</v>
      </c>
      <c r="R67" s="30">
        <v>0.4</v>
      </c>
      <c r="S67" s="196">
        <f t="shared" si="5"/>
        <v>0.41552011881004314</v>
      </c>
      <c r="T67" s="32" t="s">
        <v>602</v>
      </c>
      <c r="U67" s="299">
        <v>50000</v>
      </c>
      <c r="V67" s="299">
        <v>80000</v>
      </c>
      <c r="W67" s="96">
        <f t="shared" si="6"/>
        <v>8.0000000000000004E-4</v>
      </c>
      <c r="X67" s="113" t="s">
        <v>654</v>
      </c>
      <c r="Y67" s="113" t="s">
        <v>425</v>
      </c>
      <c r="Z67" s="40"/>
      <c r="AA67" s="324">
        <v>2.2000000000000002</v>
      </c>
      <c r="AB67" s="97">
        <f t="shared" si="7"/>
        <v>2.1500014150526225</v>
      </c>
      <c r="AC67" s="32" t="s">
        <v>122</v>
      </c>
      <c r="AD67" s="299">
        <v>0</v>
      </c>
      <c r="AE67" s="299">
        <v>0</v>
      </c>
      <c r="AF67" s="208" t="e">
        <f t="shared" si="18"/>
        <v>#DIV/0!</v>
      </c>
      <c r="AG67" s="40"/>
      <c r="AH67" s="40"/>
      <c r="AI67" s="40"/>
      <c r="AJ67" s="326" t="s">
        <v>237</v>
      </c>
      <c r="AK67" s="97">
        <f t="shared" si="9"/>
        <v>0</v>
      </c>
      <c r="AL67" s="32" t="s">
        <v>122</v>
      </c>
      <c r="AM67" s="299">
        <v>78500</v>
      </c>
      <c r="AN67" s="299">
        <v>169200</v>
      </c>
      <c r="AO67" s="96">
        <f t="shared" si="10"/>
        <v>7.6433121019108278E-4</v>
      </c>
      <c r="AP67" s="215" t="s">
        <v>761</v>
      </c>
      <c r="AQ67" s="113" t="s">
        <v>762</v>
      </c>
      <c r="AR67" s="40"/>
      <c r="AS67" s="40" t="s">
        <v>702</v>
      </c>
      <c r="AT67" s="97">
        <f t="shared" si="11"/>
        <v>2.7373156419823812</v>
      </c>
      <c r="AU67" s="32" t="s">
        <v>122</v>
      </c>
      <c r="AV67" s="299">
        <v>40000</v>
      </c>
      <c r="AW67" s="299">
        <v>60000</v>
      </c>
      <c r="AX67" s="96">
        <f t="shared" si="12"/>
        <v>1.5E-3</v>
      </c>
      <c r="AY67" s="156">
        <v>0</v>
      </c>
      <c r="AZ67" s="156">
        <v>0</v>
      </c>
      <c r="BA67" s="40"/>
      <c r="BB67" s="332">
        <v>1.7</v>
      </c>
      <c r="BC67" s="97">
        <f t="shared" si="13"/>
        <v>1.1506922511485451</v>
      </c>
      <c r="BD67" s="32" t="s">
        <v>122</v>
      </c>
      <c r="BE67" s="32">
        <v>5</v>
      </c>
      <c r="BF67" s="299">
        <v>83000</v>
      </c>
      <c r="BG67" s="299">
        <v>155000</v>
      </c>
      <c r="BH67" s="96">
        <f t="shared" si="14"/>
        <v>4.8192771084337354E-3</v>
      </c>
      <c r="BI67" s="156">
        <v>0</v>
      </c>
      <c r="BJ67" s="113" t="s">
        <v>763</v>
      </c>
      <c r="BK67" s="40"/>
      <c r="BL67" s="30">
        <v>4</v>
      </c>
      <c r="BM67" s="30">
        <f t="shared" si="15"/>
        <v>0.39263256309752498</v>
      </c>
      <c r="BO67" s="251">
        <f t="shared" si="16"/>
        <v>12.299999999999999</v>
      </c>
      <c r="BT67" s="32"/>
      <c r="BU67" s="32"/>
      <c r="BV67" s="32"/>
      <c r="BW67" s="32"/>
      <c r="BX67" s="32"/>
      <c r="BY67" s="32"/>
      <c r="BZ67" s="32"/>
      <c r="CA67" s="32"/>
      <c r="CB67" s="32"/>
      <c r="CC67" s="32"/>
      <c r="CD67" s="32"/>
      <c r="CE67" s="32"/>
      <c r="CF67" s="32"/>
      <c r="CG67" s="32"/>
      <c r="CH67" s="32"/>
      <c r="CI67" s="32"/>
      <c r="CJ67" s="32"/>
      <c r="CK67" s="32"/>
      <c r="CL67" s="32"/>
      <c r="CM67" s="32"/>
      <c r="CN67" s="32"/>
      <c r="CO67" s="32"/>
      <c r="CP67" s="32"/>
    </row>
    <row r="68" spans="1:94" x14ac:dyDescent="0.3">
      <c r="A68" s="30" t="s">
        <v>95</v>
      </c>
      <c r="B68" s="25">
        <v>14420</v>
      </c>
      <c r="C68" s="3" t="s">
        <v>304</v>
      </c>
      <c r="D68" s="179" t="s">
        <v>305</v>
      </c>
      <c r="E68" s="84" t="s">
        <v>370</v>
      </c>
      <c r="F68" s="32"/>
      <c r="G68" s="32">
        <v>3</v>
      </c>
      <c r="H68" s="32"/>
      <c r="I68" s="33" t="s">
        <v>80</v>
      </c>
      <c r="J68" s="33"/>
      <c r="K68" s="32" t="s">
        <v>602</v>
      </c>
      <c r="L68" s="299" t="s">
        <v>362</v>
      </c>
      <c r="M68" s="299" t="s">
        <v>362</v>
      </c>
      <c r="N68" s="97">
        <f>N$2/L68</f>
        <v>0.08</v>
      </c>
      <c r="O68" s="336" t="s">
        <v>1113</v>
      </c>
      <c r="P68" s="118" t="s">
        <v>397</v>
      </c>
      <c r="Q68" s="30" t="s">
        <v>318</v>
      </c>
      <c r="R68" s="30">
        <v>1E-3</v>
      </c>
      <c r="S68" s="196">
        <f t="shared" ref="S68:S87" si="19">R68/S$2</f>
        <v>1.0388002970251077E-3</v>
      </c>
      <c r="T68" s="32" t="s">
        <v>602</v>
      </c>
      <c r="U68" s="299">
        <v>60000</v>
      </c>
      <c r="V68" s="299">
        <v>100000</v>
      </c>
      <c r="W68" s="96">
        <f t="shared" ref="W68:W87" si="20">W$2/U68</f>
        <v>6.6666666666666664E-4</v>
      </c>
      <c r="X68" s="113" t="s">
        <v>425</v>
      </c>
      <c r="Y68" s="113" t="s">
        <v>425</v>
      </c>
      <c r="Z68" s="40"/>
      <c r="AA68" s="324">
        <v>2.5</v>
      </c>
      <c r="AB68" s="97">
        <f t="shared" ref="AB68:AB87" si="21">AA68/AB$2</f>
        <v>2.4431834261961618</v>
      </c>
      <c r="AC68" s="32" t="s">
        <v>80</v>
      </c>
      <c r="AD68" s="299">
        <v>680000</v>
      </c>
      <c r="AE68" s="299">
        <v>980000</v>
      </c>
      <c r="AF68" s="100">
        <f t="shared" si="18"/>
        <v>4.4117647058823531E-4</v>
      </c>
      <c r="AG68" s="113" t="s">
        <v>559</v>
      </c>
      <c r="AH68" s="113" t="s">
        <v>560</v>
      </c>
      <c r="AI68" s="40"/>
      <c r="AJ68" s="326">
        <v>26.3</v>
      </c>
      <c r="AK68" s="97">
        <f t="shared" ref="AK68:AK87" si="22">AJ68/AK$2</f>
        <v>3.4377653255260321</v>
      </c>
      <c r="AL68" s="32" t="s">
        <v>122</v>
      </c>
      <c r="AM68" s="299">
        <v>100000</v>
      </c>
      <c r="AN68" s="299">
        <v>187000</v>
      </c>
      <c r="AO68" s="96">
        <f t="shared" ref="AO68:AO87" si="23">AO$2/AM68</f>
        <v>5.9999999999999995E-4</v>
      </c>
      <c r="AP68" s="159">
        <v>0</v>
      </c>
      <c r="AQ68" s="113" t="s">
        <v>764</v>
      </c>
      <c r="AR68" s="40"/>
      <c r="AS68" s="40" t="s">
        <v>1103</v>
      </c>
      <c r="AT68" s="97">
        <f t="shared" ref="AT68:AT87" si="24">AS68/AT$2</f>
        <v>3.0110472061806197</v>
      </c>
      <c r="AU68" s="32" t="s">
        <v>122</v>
      </c>
      <c r="AV68" s="299">
        <v>50000</v>
      </c>
      <c r="AW68" s="299">
        <v>85000</v>
      </c>
      <c r="AX68" s="96">
        <f t="shared" ref="AX68:AX87" si="25">AX$2/AV68</f>
        <v>1.1999999999999999E-3</v>
      </c>
      <c r="AY68" s="156">
        <v>0</v>
      </c>
      <c r="AZ68" s="156">
        <v>0</v>
      </c>
      <c r="BA68" s="40"/>
      <c r="BB68" s="332">
        <v>2.1</v>
      </c>
      <c r="BC68" s="97">
        <f t="shared" ref="BC68:BC87" si="26">BB68/BC$2</f>
        <v>1.4214433690658501</v>
      </c>
      <c r="BD68" s="32" t="s">
        <v>122</v>
      </c>
      <c r="BE68" s="32">
        <v>5</v>
      </c>
      <c r="BF68" s="299">
        <v>526000</v>
      </c>
      <c r="BG68" s="299">
        <v>1067000</v>
      </c>
      <c r="BH68" s="96">
        <f t="shared" ref="BH68:BH87" si="27">BH$2/BF68</f>
        <v>7.6045627376425851E-4</v>
      </c>
      <c r="BI68" s="113" t="s">
        <v>765</v>
      </c>
      <c r="BJ68" s="113" t="s">
        <v>427</v>
      </c>
      <c r="BK68" s="40"/>
      <c r="BL68" s="30">
        <v>24</v>
      </c>
      <c r="BM68" s="30">
        <f t="shared" ref="BM68:BM87" si="28">BL68/BM$2</f>
        <v>2.35579537858515</v>
      </c>
      <c r="BN68" s="30"/>
      <c r="BO68" s="251">
        <f t="shared" ref="BO68:BO87" si="29">R68+AA68+AJ68+AS68+BB68+BL68</f>
        <v>59.301000000000002</v>
      </c>
      <c r="BP68" s="30"/>
      <c r="BQ68" s="30"/>
      <c r="BT68" s="32"/>
      <c r="BU68" s="32"/>
      <c r="BV68" s="32"/>
      <c r="BW68" s="32"/>
      <c r="BX68" s="32"/>
      <c r="BY68" s="32"/>
      <c r="BZ68" s="32"/>
      <c r="CA68" s="32"/>
      <c r="CB68" s="32"/>
      <c r="CC68" s="32"/>
      <c r="CD68" s="32"/>
      <c r="CE68" s="32"/>
      <c r="CF68" s="32"/>
      <c r="CG68" s="32"/>
      <c r="CH68" s="32"/>
      <c r="CI68" s="32"/>
      <c r="CJ68" s="32"/>
      <c r="CK68" s="32"/>
      <c r="CL68" s="32"/>
      <c r="CM68" s="32"/>
      <c r="CN68" s="32"/>
      <c r="CO68" s="32"/>
      <c r="CP68" s="32"/>
    </row>
    <row r="69" spans="1:94" x14ac:dyDescent="0.3">
      <c r="A69" s="28" t="s">
        <v>257</v>
      </c>
      <c r="B69" s="30">
        <v>14480</v>
      </c>
      <c r="C69" s="3" t="s">
        <v>55</v>
      </c>
      <c r="D69" s="179" t="s">
        <v>345</v>
      </c>
      <c r="E69" s="84" t="s">
        <v>370</v>
      </c>
      <c r="F69" s="32"/>
      <c r="G69" s="32">
        <v>3</v>
      </c>
      <c r="H69" s="32"/>
      <c r="I69" s="94" t="s">
        <v>80</v>
      </c>
      <c r="J69" s="94"/>
      <c r="K69" s="32" t="s">
        <v>122</v>
      </c>
      <c r="L69" s="299">
        <v>0</v>
      </c>
      <c r="M69" s="299">
        <v>0</v>
      </c>
      <c r="N69" s="94" t="s">
        <v>122</v>
      </c>
      <c r="O69" s="52" t="s">
        <v>122</v>
      </c>
      <c r="P69" s="40" t="s">
        <v>122</v>
      </c>
      <c r="Q69" t="s">
        <v>122</v>
      </c>
      <c r="R69" s="30">
        <v>0</v>
      </c>
      <c r="S69" s="196">
        <f t="shared" si="19"/>
        <v>0</v>
      </c>
      <c r="T69" s="32" t="s">
        <v>66</v>
      </c>
      <c r="U69" s="299">
        <v>0</v>
      </c>
      <c r="V69" s="299">
        <v>0</v>
      </c>
      <c r="W69" s="96" t="e">
        <f t="shared" si="20"/>
        <v>#DIV/0!</v>
      </c>
      <c r="X69" s="40"/>
      <c r="Y69" s="40"/>
      <c r="Z69" s="40"/>
      <c r="AA69" s="324" t="s">
        <v>237</v>
      </c>
      <c r="AB69" s="97">
        <f t="shared" si="21"/>
        <v>0</v>
      </c>
      <c r="AC69" s="32" t="s">
        <v>122</v>
      </c>
      <c r="AD69" s="299">
        <v>50000</v>
      </c>
      <c r="AE69" s="299">
        <v>100000</v>
      </c>
      <c r="AF69" s="100">
        <f t="shared" si="18"/>
        <v>6.0000000000000001E-3</v>
      </c>
      <c r="AG69" s="155">
        <v>0</v>
      </c>
      <c r="AH69" s="155" t="s">
        <v>237</v>
      </c>
      <c r="AI69" s="40" t="s">
        <v>287</v>
      </c>
      <c r="AJ69" s="326" t="s">
        <v>1072</v>
      </c>
      <c r="AK69" s="97" t="e">
        <f t="shared" si="22"/>
        <v>#VALUE!</v>
      </c>
      <c r="AL69" s="32" t="s">
        <v>122</v>
      </c>
      <c r="AM69" s="299">
        <v>0</v>
      </c>
      <c r="AN69" s="299">
        <v>0</v>
      </c>
      <c r="AO69" s="96" t="e">
        <f t="shared" si="23"/>
        <v>#DIV/0!</v>
      </c>
      <c r="AP69" s="40" t="s">
        <v>122</v>
      </c>
      <c r="AQ69" s="40" t="s">
        <v>122</v>
      </c>
      <c r="AR69" s="40"/>
      <c r="AS69" s="40" t="s">
        <v>237</v>
      </c>
      <c r="AT69" s="97">
        <f t="shared" si="24"/>
        <v>0</v>
      </c>
      <c r="AU69" s="32" t="s">
        <v>122</v>
      </c>
      <c r="AV69" s="299">
        <v>0</v>
      </c>
      <c r="AW69" s="299">
        <v>0</v>
      </c>
      <c r="AX69" s="96" t="e">
        <f t="shared" si="25"/>
        <v>#DIV/0!</v>
      </c>
      <c r="AY69" s="40"/>
      <c r="AZ69" s="40"/>
      <c r="BA69" s="40"/>
      <c r="BB69" s="332" t="s">
        <v>237</v>
      </c>
      <c r="BC69" s="97">
        <f t="shared" si="26"/>
        <v>0</v>
      </c>
      <c r="BD69" s="32" t="s">
        <v>80</v>
      </c>
      <c r="BE69" s="32">
        <v>1.5</v>
      </c>
      <c r="BF69" s="299">
        <v>20000</v>
      </c>
      <c r="BG69" s="299">
        <v>44000</v>
      </c>
      <c r="BH69" s="96">
        <f t="shared" si="27"/>
        <v>0.02</v>
      </c>
      <c r="BI69" s="113" t="s">
        <v>766</v>
      </c>
      <c r="BJ69" s="113" t="s">
        <v>427</v>
      </c>
      <c r="BK69" s="40"/>
      <c r="BL69" s="30">
        <v>29.6</v>
      </c>
      <c r="BM69" s="30">
        <f t="shared" si="28"/>
        <v>2.9054809669216852</v>
      </c>
      <c r="BN69" s="30"/>
      <c r="BO69" s="251" t="e">
        <f t="shared" si="29"/>
        <v>#VALUE!</v>
      </c>
      <c r="BP69" s="30"/>
      <c r="BQ69" s="30"/>
      <c r="BT69" s="32"/>
      <c r="BU69" s="32"/>
      <c r="BV69" s="32"/>
      <c r="BW69" s="32"/>
      <c r="BX69" s="32"/>
      <c r="BY69" s="32"/>
      <c r="BZ69" s="32"/>
      <c r="CA69" s="32"/>
      <c r="CB69" s="32"/>
      <c r="CC69" s="32"/>
      <c r="CD69" s="32"/>
      <c r="CE69" s="32"/>
      <c r="CF69" s="32"/>
      <c r="CG69" s="32"/>
      <c r="CH69" s="32"/>
      <c r="CI69" s="32"/>
      <c r="CJ69" s="32"/>
      <c r="CK69" s="32"/>
      <c r="CL69" s="32"/>
      <c r="CM69" s="32"/>
      <c r="CN69" s="32"/>
      <c r="CO69" s="32"/>
      <c r="CP69" s="32"/>
    </row>
    <row r="70" spans="1:94" s="30" customFormat="1" x14ac:dyDescent="0.3">
      <c r="A70" s="30" t="s">
        <v>192</v>
      </c>
      <c r="B70" s="34">
        <v>14540</v>
      </c>
      <c r="C70" s="3" t="s">
        <v>140</v>
      </c>
      <c r="D70" s="179" t="s">
        <v>193</v>
      </c>
      <c r="E70" s="84" t="s">
        <v>370</v>
      </c>
      <c r="F70" s="32"/>
      <c r="G70" s="32"/>
      <c r="H70" s="32"/>
      <c r="I70" s="53"/>
      <c r="J70" s="53"/>
      <c r="K70" s="32" t="s">
        <v>602</v>
      </c>
      <c r="L70" s="299">
        <v>15000</v>
      </c>
      <c r="M70" s="299">
        <v>15000</v>
      </c>
      <c r="N70" s="96">
        <f>(N$2/L70)</f>
        <v>2.6666666666666666E-3</v>
      </c>
      <c r="O70" s="341" t="s">
        <v>402</v>
      </c>
      <c r="P70" s="113" t="s">
        <v>387</v>
      </c>
      <c r="Q70" s="30" t="s">
        <v>389</v>
      </c>
      <c r="R70" s="30">
        <v>0.4</v>
      </c>
      <c r="S70" s="196">
        <f t="shared" si="19"/>
        <v>0.41552011881004314</v>
      </c>
      <c r="T70" s="32" t="s">
        <v>602</v>
      </c>
      <c r="U70" s="299">
        <v>80000</v>
      </c>
      <c r="V70" s="299">
        <v>120000</v>
      </c>
      <c r="W70" s="96">
        <f t="shared" si="20"/>
        <v>5.0000000000000001E-4</v>
      </c>
      <c r="X70" s="113" t="s">
        <v>654</v>
      </c>
      <c r="Y70" s="156">
        <v>0</v>
      </c>
      <c r="Z70" s="40"/>
      <c r="AA70" s="324">
        <v>2.2000000000000002</v>
      </c>
      <c r="AB70" s="97">
        <f t="shared" si="21"/>
        <v>2.1500014150526225</v>
      </c>
      <c r="AC70" s="32" t="s">
        <v>80</v>
      </c>
      <c r="AD70" s="299">
        <v>310000</v>
      </c>
      <c r="AE70" s="299">
        <v>590000</v>
      </c>
      <c r="AF70" s="100">
        <f t="shared" si="18"/>
        <v>9.6774193548387097E-4</v>
      </c>
      <c r="AG70" s="113" t="s">
        <v>590</v>
      </c>
      <c r="AH70" s="156" t="s">
        <v>540</v>
      </c>
      <c r="AI70" s="40" t="s">
        <v>511</v>
      </c>
      <c r="AJ70" s="326">
        <v>9.4</v>
      </c>
      <c r="AK70" s="97">
        <f t="shared" si="22"/>
        <v>1.2287069984769849</v>
      </c>
      <c r="AL70" s="32" t="s">
        <v>122</v>
      </c>
      <c r="AM70" s="299">
        <v>86500</v>
      </c>
      <c r="AN70" s="299">
        <v>185000</v>
      </c>
      <c r="AO70" s="96">
        <f t="shared" si="23"/>
        <v>6.9364161849710981E-4</v>
      </c>
      <c r="AP70" s="159">
        <v>0</v>
      </c>
      <c r="AQ70" s="113" t="s">
        <v>767</v>
      </c>
      <c r="AR70" s="40"/>
      <c r="AS70" s="40" t="s">
        <v>1104</v>
      </c>
      <c r="AT70" s="97">
        <f t="shared" si="24"/>
        <v>1.9161209493876667</v>
      </c>
      <c r="AU70" s="32" t="s">
        <v>122</v>
      </c>
      <c r="AV70" s="299">
        <v>120000</v>
      </c>
      <c r="AW70" s="299">
        <v>250000</v>
      </c>
      <c r="AX70" s="96">
        <f t="shared" si="25"/>
        <v>5.0000000000000001E-4</v>
      </c>
      <c r="AY70" s="156">
        <v>0</v>
      </c>
      <c r="AZ70" s="156">
        <v>0</v>
      </c>
      <c r="BA70" s="40"/>
      <c r="BB70" s="332">
        <v>3.8</v>
      </c>
      <c r="BC70" s="97">
        <f t="shared" si="26"/>
        <v>2.5721356202143952</v>
      </c>
      <c r="BD70" s="32" t="s">
        <v>122</v>
      </c>
      <c r="BE70" s="32"/>
      <c r="BF70" s="299">
        <v>293000</v>
      </c>
      <c r="BG70" s="299">
        <v>499000</v>
      </c>
      <c r="BH70" s="96">
        <f t="shared" si="27"/>
        <v>1.3651877133105802E-3</v>
      </c>
      <c r="BI70" s="156">
        <v>0</v>
      </c>
      <c r="BJ70" s="156">
        <v>0</v>
      </c>
      <c r="BK70" s="40"/>
      <c r="BL70" s="30">
        <v>8.4</v>
      </c>
      <c r="BM70" s="30">
        <f t="shared" si="28"/>
        <v>0.82452838250480254</v>
      </c>
      <c r="BO70" s="251">
        <f t="shared" si="29"/>
        <v>27</v>
      </c>
      <c r="BT70" s="32"/>
      <c r="BU70" s="32"/>
      <c r="BV70" s="32"/>
      <c r="BW70" s="32"/>
      <c r="BX70" s="32"/>
      <c r="BY70" s="32"/>
      <c r="BZ70" s="32"/>
      <c r="CA70" s="32"/>
      <c r="CB70" s="32"/>
      <c r="CC70" s="32"/>
      <c r="CD70" s="32"/>
      <c r="CE70" s="32"/>
      <c r="CF70" s="32"/>
      <c r="CG70" s="32"/>
      <c r="CH70" s="32"/>
      <c r="CI70" s="32"/>
      <c r="CJ70" s="32"/>
      <c r="CK70" s="32"/>
      <c r="CL70" s="32"/>
      <c r="CM70" s="32"/>
      <c r="CN70" s="32"/>
      <c r="CO70" s="32"/>
      <c r="CP70" s="32"/>
    </row>
    <row r="71" spans="1:94" s="30" customFormat="1" x14ac:dyDescent="0.3">
      <c r="A71" s="30" t="s">
        <v>253</v>
      </c>
      <c r="B71" s="34">
        <v>14610</v>
      </c>
      <c r="C71" s="3" t="s">
        <v>53</v>
      </c>
      <c r="D71" s="179" t="s">
        <v>254</v>
      </c>
      <c r="E71" s="84" t="s">
        <v>370</v>
      </c>
      <c r="F71" s="32"/>
      <c r="G71" s="32"/>
      <c r="H71" s="32"/>
      <c r="I71" s="53"/>
      <c r="J71" s="84"/>
      <c r="K71" s="32" t="s">
        <v>602</v>
      </c>
      <c r="L71" s="299">
        <v>90000</v>
      </c>
      <c r="M71" s="299">
        <v>90000</v>
      </c>
      <c r="N71" s="100">
        <f>(N$2/L71)</f>
        <v>4.4444444444444447E-4</v>
      </c>
      <c r="O71" s="342">
        <v>0</v>
      </c>
      <c r="P71" s="113" t="s">
        <v>402</v>
      </c>
      <c r="Q71" s="30" t="s">
        <v>404</v>
      </c>
      <c r="R71" s="30">
        <v>0.7</v>
      </c>
      <c r="S71" s="196">
        <f t="shared" si="19"/>
        <v>0.72716020791757541</v>
      </c>
      <c r="T71" s="32" t="s">
        <v>602</v>
      </c>
      <c r="U71" s="299">
        <v>250000</v>
      </c>
      <c r="V71" s="299">
        <v>573000</v>
      </c>
      <c r="W71" s="96">
        <f t="shared" si="20"/>
        <v>1.6000000000000001E-4</v>
      </c>
      <c r="X71" s="156">
        <v>0</v>
      </c>
      <c r="Y71" s="113" t="s">
        <v>768</v>
      </c>
      <c r="Z71" s="40"/>
      <c r="AA71" s="324">
        <v>2.9</v>
      </c>
      <c r="AB71" s="97">
        <f t="shared" si="21"/>
        <v>2.8340927743875475</v>
      </c>
      <c r="AC71" s="32" t="s">
        <v>122</v>
      </c>
      <c r="AD71" s="299">
        <v>48000</v>
      </c>
      <c r="AE71" s="299">
        <v>82000</v>
      </c>
      <c r="AF71" s="100">
        <f t="shared" si="18"/>
        <v>6.2500000000000003E-3</v>
      </c>
      <c r="AG71" s="156">
        <v>0</v>
      </c>
      <c r="AH71" s="156" t="s">
        <v>540</v>
      </c>
      <c r="AI71" s="40" t="s">
        <v>539</v>
      </c>
      <c r="AJ71" s="326">
        <v>0.5</v>
      </c>
      <c r="AK71" s="97">
        <f t="shared" si="22"/>
        <v>6.5356755238137498E-2</v>
      </c>
      <c r="AL71" s="32" t="s">
        <v>122</v>
      </c>
      <c r="AM71" s="299">
        <v>50600</v>
      </c>
      <c r="AN71" s="299">
        <v>110000</v>
      </c>
      <c r="AO71" s="96">
        <f t="shared" si="23"/>
        <v>1.1857707509881424E-3</v>
      </c>
      <c r="AP71" s="213" t="s">
        <v>769</v>
      </c>
      <c r="AQ71" s="113" t="s">
        <v>770</v>
      </c>
      <c r="AR71" s="40"/>
      <c r="AS71" s="40" t="s">
        <v>1083</v>
      </c>
      <c r="AT71" s="97">
        <f t="shared" si="24"/>
        <v>0.41059734629735717</v>
      </c>
      <c r="AU71" s="32" t="s">
        <v>122</v>
      </c>
      <c r="AV71" s="299">
        <v>50000</v>
      </c>
      <c r="AW71" s="299">
        <v>100000</v>
      </c>
      <c r="AX71" s="96">
        <f t="shared" si="25"/>
        <v>1.1999999999999999E-3</v>
      </c>
      <c r="AY71" s="156">
        <v>0</v>
      </c>
      <c r="AZ71" s="156">
        <v>0</v>
      </c>
      <c r="BA71" s="40"/>
      <c r="BB71" s="332">
        <v>0.6</v>
      </c>
      <c r="BC71" s="97">
        <f t="shared" si="26"/>
        <v>0.4061266768759571</v>
      </c>
      <c r="BD71" s="32" t="s">
        <v>122</v>
      </c>
      <c r="BE71" s="32">
        <v>5</v>
      </c>
      <c r="BF71" s="299">
        <v>250000</v>
      </c>
      <c r="BG71" s="299">
        <v>573000</v>
      </c>
      <c r="BH71" s="96">
        <f t="shared" si="27"/>
        <v>1.6000000000000001E-3</v>
      </c>
      <c r="BI71" s="156">
        <v>0</v>
      </c>
      <c r="BJ71" s="113" t="s">
        <v>768</v>
      </c>
      <c r="BK71" s="40"/>
      <c r="BL71" s="30">
        <v>2.9</v>
      </c>
      <c r="BM71" s="30">
        <f t="shared" si="28"/>
        <v>0.2846586082457056</v>
      </c>
      <c r="BO71" s="251">
        <f t="shared" si="29"/>
        <v>8.1999999999999993</v>
      </c>
      <c r="BT71" s="32"/>
      <c r="BU71" s="32"/>
      <c r="BV71" s="32"/>
      <c r="BW71" s="32"/>
      <c r="BX71" s="32"/>
      <c r="BY71" s="32"/>
      <c r="BZ71" s="32"/>
      <c r="CA71" s="32"/>
      <c r="CB71" s="32"/>
      <c r="CC71" s="32"/>
      <c r="CD71" s="32"/>
      <c r="CE71" s="32"/>
      <c r="CF71" s="32"/>
      <c r="CG71" s="32"/>
      <c r="CH71" s="32"/>
      <c r="CI71" s="32"/>
      <c r="CJ71" s="32"/>
      <c r="CK71" s="32"/>
      <c r="CL71" s="32"/>
      <c r="CM71" s="32"/>
      <c r="CN71" s="32"/>
      <c r="CO71" s="32"/>
      <c r="CP71" s="32"/>
    </row>
    <row r="72" spans="1:94" x14ac:dyDescent="0.3">
      <c r="A72" s="30" t="s">
        <v>195</v>
      </c>
      <c r="B72" s="34">
        <v>14790</v>
      </c>
      <c r="C72" s="3" t="s">
        <v>141</v>
      </c>
      <c r="D72" s="179" t="s">
        <v>194</v>
      </c>
      <c r="E72" s="84" t="s">
        <v>370</v>
      </c>
      <c r="F72" s="32"/>
      <c r="G72" s="32"/>
      <c r="H72" s="32"/>
      <c r="I72" s="94"/>
      <c r="J72" s="94"/>
      <c r="K72" s="32" t="s">
        <v>602</v>
      </c>
      <c r="L72" s="299">
        <v>26000</v>
      </c>
      <c r="M72" s="299">
        <v>26000</v>
      </c>
      <c r="N72" s="96">
        <f>(N$2/L72)</f>
        <v>1.5384615384615385E-3</v>
      </c>
      <c r="O72" s="337" t="s">
        <v>398</v>
      </c>
      <c r="P72" s="114" t="s">
        <v>393</v>
      </c>
      <c r="Q72" s="30" t="s">
        <v>318</v>
      </c>
      <c r="R72" s="30">
        <v>0.4</v>
      </c>
      <c r="S72" s="196">
        <f t="shared" si="19"/>
        <v>0.41552011881004314</v>
      </c>
      <c r="T72" s="32" t="s">
        <v>602</v>
      </c>
      <c r="U72" s="299">
        <v>60000</v>
      </c>
      <c r="V72" s="299">
        <v>100000</v>
      </c>
      <c r="W72" s="96">
        <f t="shared" si="20"/>
        <v>6.6666666666666664E-4</v>
      </c>
      <c r="X72" s="113" t="s">
        <v>654</v>
      </c>
      <c r="Y72" s="156">
        <v>0</v>
      </c>
      <c r="Z72" s="40"/>
      <c r="AA72" s="324" t="s">
        <v>408</v>
      </c>
      <c r="AB72" s="97">
        <f t="shared" si="21"/>
        <v>0.97727337047846463</v>
      </c>
      <c r="AC72" s="32" t="s">
        <v>80</v>
      </c>
      <c r="AD72" s="299">
        <v>1</v>
      </c>
      <c r="AE72" s="299">
        <v>20</v>
      </c>
      <c r="AF72" s="208">
        <f t="shared" si="18"/>
        <v>300</v>
      </c>
      <c r="AG72" s="156" t="s">
        <v>547</v>
      </c>
      <c r="AH72" s="156" t="s">
        <v>540</v>
      </c>
      <c r="AI72" s="40" t="s">
        <v>534</v>
      </c>
      <c r="AJ72" s="326" t="s">
        <v>237</v>
      </c>
      <c r="AK72" s="97">
        <f t="shared" si="22"/>
        <v>0</v>
      </c>
      <c r="AL72" s="32" t="s">
        <v>122</v>
      </c>
      <c r="AM72" s="299">
        <v>96000</v>
      </c>
      <c r="AN72" s="299">
        <v>176300</v>
      </c>
      <c r="AO72" s="96">
        <f t="shared" si="23"/>
        <v>6.2500000000000001E-4</v>
      </c>
      <c r="AP72" s="159">
        <v>0</v>
      </c>
      <c r="AQ72" s="114" t="s">
        <v>771</v>
      </c>
      <c r="AR72" s="40"/>
      <c r="AS72" s="40" t="s">
        <v>1105</v>
      </c>
      <c r="AT72" s="97">
        <f t="shared" si="24"/>
        <v>1.2317920388920716</v>
      </c>
      <c r="AU72" s="32" t="s">
        <v>122</v>
      </c>
      <c r="AV72" s="299">
        <v>30000</v>
      </c>
      <c r="AW72" s="299">
        <v>50000</v>
      </c>
      <c r="AX72" s="96">
        <f t="shared" si="25"/>
        <v>2E-3</v>
      </c>
      <c r="AY72" s="156">
        <v>0</v>
      </c>
      <c r="AZ72" s="156">
        <v>0</v>
      </c>
      <c r="BA72" s="40"/>
      <c r="BB72" s="332">
        <v>0.6</v>
      </c>
      <c r="BC72" s="97">
        <f t="shared" si="26"/>
        <v>0.4061266768759571</v>
      </c>
      <c r="BD72" s="32" t="s">
        <v>122</v>
      </c>
      <c r="BE72" s="94"/>
      <c r="BF72" s="299">
        <v>125000</v>
      </c>
      <c r="BG72" s="299">
        <v>252000</v>
      </c>
      <c r="BH72" s="96">
        <f t="shared" si="27"/>
        <v>3.2000000000000002E-3</v>
      </c>
      <c r="BI72" s="114" t="s">
        <v>772</v>
      </c>
      <c r="BJ72" s="114" t="s">
        <v>717</v>
      </c>
      <c r="BK72" s="40"/>
      <c r="BL72" s="30">
        <v>2.5</v>
      </c>
      <c r="BM72" s="30">
        <f t="shared" si="28"/>
        <v>0.2453953519359531</v>
      </c>
      <c r="BN72" s="30"/>
      <c r="BO72" s="251">
        <f t="shared" si="29"/>
        <v>6.3000000000000007</v>
      </c>
      <c r="BP72" s="30"/>
      <c r="BQ72" s="30"/>
      <c r="BT72" s="32"/>
      <c r="BU72" s="32"/>
      <c r="BV72" s="32"/>
      <c r="BW72" s="32"/>
      <c r="BX72" s="32"/>
      <c r="BY72" s="32"/>
      <c r="BZ72" s="32"/>
      <c r="CA72" s="32"/>
      <c r="CB72" s="32"/>
      <c r="CC72" s="32"/>
      <c r="CD72" s="32"/>
      <c r="CE72" s="32"/>
      <c r="CF72" s="32"/>
      <c r="CG72" s="32"/>
      <c r="CH72" s="32"/>
      <c r="CI72" s="32"/>
      <c r="CJ72" s="32"/>
      <c r="CK72" s="32"/>
      <c r="CL72" s="32"/>
      <c r="CM72" s="32"/>
      <c r="CN72" s="32"/>
      <c r="CO72" s="32"/>
      <c r="CP72" s="32"/>
    </row>
    <row r="73" spans="1:94" x14ac:dyDescent="0.3">
      <c r="A73" s="27" t="s">
        <v>92</v>
      </c>
      <c r="B73" s="29">
        <v>15080</v>
      </c>
      <c r="C73" s="3" t="s">
        <v>56</v>
      </c>
      <c r="D73" s="179" t="s">
        <v>306</v>
      </c>
      <c r="E73" s="84" t="s">
        <v>370</v>
      </c>
      <c r="F73" s="32"/>
      <c r="G73" s="32"/>
      <c r="H73" s="32"/>
      <c r="I73" s="33"/>
      <c r="J73" s="33"/>
      <c r="K73" s="32" t="s">
        <v>76</v>
      </c>
      <c r="L73" s="299" t="s">
        <v>410</v>
      </c>
      <c r="M73" s="299" t="s">
        <v>411</v>
      </c>
      <c r="N73" s="97">
        <f>N$2/L73</f>
        <v>5</v>
      </c>
      <c r="O73" s="52">
        <v>0</v>
      </c>
      <c r="P73" s="120" t="s">
        <v>387</v>
      </c>
      <c r="Q73" t="s">
        <v>404</v>
      </c>
      <c r="R73" s="30">
        <v>0</v>
      </c>
      <c r="S73" s="196">
        <f t="shared" si="19"/>
        <v>0</v>
      </c>
      <c r="T73" s="208" t="s">
        <v>602</v>
      </c>
      <c r="U73" s="299">
        <v>30000</v>
      </c>
      <c r="V73" s="299">
        <v>50000</v>
      </c>
      <c r="W73" s="96">
        <f t="shared" si="20"/>
        <v>1.3333333333333333E-3</v>
      </c>
      <c r="X73" s="156">
        <v>0</v>
      </c>
      <c r="Y73" s="113" t="s">
        <v>654</v>
      </c>
      <c r="Z73" s="40"/>
      <c r="AA73" s="324">
        <v>1.4</v>
      </c>
      <c r="AB73" s="97">
        <f t="shared" si="21"/>
        <v>1.3681827186698503</v>
      </c>
      <c r="AC73" s="32" t="s">
        <v>87</v>
      </c>
      <c r="AD73" s="299">
        <v>2000</v>
      </c>
      <c r="AE73" s="299">
        <v>3000</v>
      </c>
      <c r="AF73" s="96">
        <f t="shared" si="18"/>
        <v>0.15</v>
      </c>
      <c r="AG73" s="113" t="s">
        <v>591</v>
      </c>
      <c r="AH73" s="113" t="s">
        <v>592</v>
      </c>
      <c r="AI73" s="40" t="s">
        <v>389</v>
      </c>
      <c r="AJ73" s="326">
        <v>0.1</v>
      </c>
      <c r="AK73" s="97">
        <f t="shared" si="22"/>
        <v>1.3071351047627499E-2</v>
      </c>
      <c r="AL73" s="32" t="s">
        <v>122</v>
      </c>
      <c r="AM73" s="299">
        <v>103000</v>
      </c>
      <c r="AN73" s="299">
        <v>237600</v>
      </c>
      <c r="AO73" s="96">
        <f t="shared" si="23"/>
        <v>5.8252427184466023E-4</v>
      </c>
      <c r="AP73" s="213" t="s">
        <v>773</v>
      </c>
      <c r="AQ73" s="114" t="s">
        <v>774</v>
      </c>
      <c r="AR73" s="40"/>
      <c r="AS73" s="40" t="s">
        <v>1071</v>
      </c>
      <c r="AT73" s="97">
        <f t="shared" si="24"/>
        <v>4.1744063540231311</v>
      </c>
      <c r="AU73" s="32" t="s">
        <v>122</v>
      </c>
      <c r="AV73" s="299">
        <v>15000</v>
      </c>
      <c r="AW73" s="299">
        <v>25000</v>
      </c>
      <c r="AX73" s="96">
        <f t="shared" si="25"/>
        <v>4.0000000000000001E-3</v>
      </c>
      <c r="AY73" s="156">
        <v>0</v>
      </c>
      <c r="AZ73" s="156">
        <v>0</v>
      </c>
      <c r="BA73" s="40"/>
      <c r="BB73" s="332">
        <v>0.6</v>
      </c>
      <c r="BC73" s="97">
        <f t="shared" si="26"/>
        <v>0.4061266768759571</v>
      </c>
      <c r="BD73" s="32" t="s">
        <v>80</v>
      </c>
      <c r="BE73" s="32">
        <v>1</v>
      </c>
      <c r="BF73" s="299">
        <v>100</v>
      </c>
      <c r="BG73" s="299">
        <v>200</v>
      </c>
      <c r="BH73" s="96">
        <f t="shared" si="27"/>
        <v>4</v>
      </c>
      <c r="BI73" s="114" t="s">
        <v>419</v>
      </c>
      <c r="BJ73" s="156">
        <v>0</v>
      </c>
      <c r="BK73" s="40"/>
      <c r="BL73" s="30">
        <v>1E-3</v>
      </c>
      <c r="BM73" s="196">
        <f t="shared" si="28"/>
        <v>9.8158140774381252E-5</v>
      </c>
      <c r="BN73" s="30"/>
      <c r="BO73" s="251">
        <f t="shared" si="29"/>
        <v>8.2009999999999987</v>
      </c>
      <c r="BP73" s="30"/>
      <c r="BQ73" s="30"/>
      <c r="BT73" s="32"/>
      <c r="BU73" s="32"/>
      <c r="BV73" s="32"/>
      <c r="BW73" s="32"/>
      <c r="BX73" s="32"/>
      <c r="BY73" s="32"/>
      <c r="BZ73" s="32"/>
      <c r="CA73" s="32"/>
      <c r="CB73" s="32"/>
      <c r="CC73" s="32"/>
      <c r="CD73" s="32"/>
      <c r="CE73" s="32"/>
      <c r="CF73" s="32"/>
      <c r="CG73" s="32"/>
      <c r="CH73" s="32"/>
      <c r="CI73" s="32"/>
      <c r="CJ73" s="32"/>
      <c r="CK73" s="32"/>
      <c r="CL73" s="32"/>
      <c r="CM73" s="32"/>
      <c r="CN73" s="32"/>
      <c r="CO73" s="32"/>
      <c r="CP73" s="32"/>
    </row>
    <row r="74" spans="1:94" x14ac:dyDescent="0.3">
      <c r="A74" s="30" t="s">
        <v>93</v>
      </c>
      <c r="B74" s="29">
        <v>15150</v>
      </c>
      <c r="C74" s="3" t="s">
        <v>57</v>
      </c>
      <c r="D74" s="179" t="s">
        <v>346</v>
      </c>
      <c r="E74" s="84" t="s">
        <v>370</v>
      </c>
      <c r="F74" s="32"/>
      <c r="G74" s="32">
        <v>2</v>
      </c>
      <c r="H74" s="32"/>
      <c r="I74" s="33"/>
      <c r="J74" s="33" t="s">
        <v>67</v>
      </c>
      <c r="K74" s="32" t="s">
        <v>602</v>
      </c>
      <c r="L74" s="299">
        <v>1500</v>
      </c>
      <c r="M74" s="299"/>
      <c r="N74" s="97">
        <f>(N$2/L74)</f>
        <v>2.6666666666666668E-2</v>
      </c>
      <c r="O74" s="52">
        <v>0</v>
      </c>
      <c r="P74" s="120" t="s">
        <v>387</v>
      </c>
      <c r="Q74" s="30" t="s">
        <v>404</v>
      </c>
      <c r="R74" s="30">
        <v>1E-3</v>
      </c>
      <c r="S74" s="196">
        <f t="shared" si="19"/>
        <v>1.0388002970251077E-3</v>
      </c>
      <c r="T74" s="54" t="s">
        <v>602</v>
      </c>
      <c r="U74" s="299">
        <v>40000</v>
      </c>
      <c r="V74" s="299">
        <v>60000</v>
      </c>
      <c r="W74" s="96">
        <f t="shared" si="20"/>
        <v>1E-3</v>
      </c>
      <c r="X74" s="113" t="s">
        <v>654</v>
      </c>
      <c r="Y74" s="113" t="s">
        <v>654</v>
      </c>
      <c r="Z74" s="40"/>
      <c r="AA74" s="324" t="s">
        <v>408</v>
      </c>
      <c r="AB74" s="97">
        <f t="shared" si="21"/>
        <v>0.97727337047846463</v>
      </c>
      <c r="AC74" s="32" t="s">
        <v>122</v>
      </c>
      <c r="AD74" s="299">
        <v>36000</v>
      </c>
      <c r="AE74" s="299">
        <v>84000</v>
      </c>
      <c r="AF74" s="96">
        <f t="shared" si="18"/>
        <v>8.3333333333333332E-3</v>
      </c>
      <c r="AG74" s="40">
        <v>0</v>
      </c>
      <c r="AH74" s="40">
        <v>0</v>
      </c>
      <c r="AI74" s="40"/>
      <c r="AJ74" s="326">
        <v>1.1000000000000001</v>
      </c>
      <c r="AK74" s="97">
        <f t="shared" si="22"/>
        <v>0.14378486152390249</v>
      </c>
      <c r="AL74" s="32" t="s">
        <v>122</v>
      </c>
      <c r="AM74" s="299">
        <v>68200</v>
      </c>
      <c r="AN74" s="299">
        <v>246250</v>
      </c>
      <c r="AO74" s="96">
        <f t="shared" si="23"/>
        <v>8.7976539589442815E-4</v>
      </c>
      <c r="AP74" s="40">
        <v>0</v>
      </c>
      <c r="AQ74" s="114" t="s">
        <v>818</v>
      </c>
      <c r="AR74" s="40"/>
      <c r="AS74" s="40" t="s">
        <v>1104</v>
      </c>
      <c r="AT74" s="97">
        <f t="shared" si="24"/>
        <v>1.9161209493876667</v>
      </c>
      <c r="AU74" s="32" t="s">
        <v>122</v>
      </c>
      <c r="AV74" s="299">
        <v>40000</v>
      </c>
      <c r="AW74" s="299">
        <v>60000</v>
      </c>
      <c r="AX74" s="96">
        <f t="shared" si="25"/>
        <v>1.5E-3</v>
      </c>
      <c r="AY74" s="114" t="s">
        <v>722</v>
      </c>
      <c r="AZ74" s="114" t="s">
        <v>713</v>
      </c>
      <c r="BA74" s="40"/>
      <c r="BB74" s="317" t="s">
        <v>408</v>
      </c>
      <c r="BC74" s="97">
        <f t="shared" si="26"/>
        <v>0.67687779479326193</v>
      </c>
      <c r="BD74" s="32" t="s">
        <v>122</v>
      </c>
      <c r="BE74" s="53">
        <v>4</v>
      </c>
      <c r="BF74" s="299">
        <v>29000</v>
      </c>
      <c r="BG74" s="299">
        <v>58000</v>
      </c>
      <c r="BH74" s="96">
        <f t="shared" si="27"/>
        <v>1.3793103448275862E-2</v>
      </c>
      <c r="BI74" s="40">
        <v>0</v>
      </c>
      <c r="BJ74" s="113" t="s">
        <v>833</v>
      </c>
      <c r="BK74" s="40"/>
      <c r="BL74" s="30">
        <v>0.8</v>
      </c>
      <c r="BM74" s="30">
        <f t="shared" si="28"/>
        <v>7.8526512619504996E-2</v>
      </c>
      <c r="BN74" s="30"/>
      <c r="BO74" s="251">
        <f t="shared" si="29"/>
        <v>6.7009999999999996</v>
      </c>
      <c r="BP74" s="30"/>
      <c r="BQ74" s="30"/>
      <c r="BT74" s="32"/>
      <c r="BU74" s="32"/>
      <c r="BV74" s="32"/>
      <c r="BW74" s="32"/>
      <c r="BX74" s="32"/>
      <c r="BY74" s="32"/>
      <c r="BZ74" s="32"/>
      <c r="CA74" s="32"/>
      <c r="CB74" s="32"/>
      <c r="CC74" s="32"/>
      <c r="CD74" s="32"/>
      <c r="CE74" s="32"/>
      <c r="CF74" s="32"/>
      <c r="CG74" s="32"/>
      <c r="CH74" s="32"/>
      <c r="CI74" s="32"/>
      <c r="CJ74" s="32"/>
      <c r="CK74" s="32"/>
      <c r="CL74" s="32"/>
      <c r="CM74" s="32"/>
      <c r="CN74" s="32"/>
      <c r="CO74" s="32"/>
      <c r="CP74" s="32"/>
    </row>
    <row r="75" spans="1:94" x14ac:dyDescent="0.3">
      <c r="A75" s="30" t="s">
        <v>184</v>
      </c>
      <c r="B75" s="29">
        <v>15430</v>
      </c>
      <c r="C75" s="3" t="s">
        <v>142</v>
      </c>
      <c r="D75" s="179" t="s">
        <v>347</v>
      </c>
      <c r="E75" s="84">
        <v>4</v>
      </c>
      <c r="F75" s="32"/>
      <c r="G75" s="32"/>
      <c r="H75" s="32"/>
      <c r="I75" s="33"/>
      <c r="J75" s="33"/>
      <c r="K75" s="32" t="s">
        <v>122</v>
      </c>
      <c r="L75" s="299">
        <v>0</v>
      </c>
      <c r="M75" s="299">
        <v>0</v>
      </c>
      <c r="N75" s="94" t="s">
        <v>122</v>
      </c>
      <c r="O75" s="52" t="s">
        <v>122</v>
      </c>
      <c r="P75" s="40" t="s">
        <v>122</v>
      </c>
      <c r="Q75" t="s">
        <v>122</v>
      </c>
      <c r="R75" s="30">
        <v>0</v>
      </c>
      <c r="S75" s="196">
        <f t="shared" si="19"/>
        <v>0</v>
      </c>
      <c r="T75" s="32" t="s">
        <v>66</v>
      </c>
      <c r="U75" s="299">
        <v>0</v>
      </c>
      <c r="V75" s="299">
        <v>0</v>
      </c>
      <c r="W75" s="96" t="e">
        <f t="shared" si="20"/>
        <v>#DIV/0!</v>
      </c>
      <c r="X75" s="40" t="s">
        <v>122</v>
      </c>
      <c r="Y75" s="40" t="s">
        <v>122</v>
      </c>
      <c r="Z75" s="40"/>
      <c r="AA75" s="324" t="s">
        <v>237</v>
      </c>
      <c r="AB75" s="97">
        <f t="shared" si="21"/>
        <v>0</v>
      </c>
      <c r="AC75" s="32" t="s">
        <v>82</v>
      </c>
      <c r="AD75" s="299">
        <v>40000</v>
      </c>
      <c r="AE75" s="299">
        <v>80000</v>
      </c>
      <c r="AF75" s="96">
        <f t="shared" si="18"/>
        <v>7.4999999999999997E-3</v>
      </c>
      <c r="AG75" s="155">
        <v>0</v>
      </c>
      <c r="AH75" s="155">
        <v>0</v>
      </c>
      <c r="AI75" s="40" t="s">
        <v>287</v>
      </c>
      <c r="AJ75" s="326">
        <v>52.4</v>
      </c>
      <c r="AK75" s="97">
        <f t="shared" si="22"/>
        <v>6.8493879489568092</v>
      </c>
      <c r="AL75" s="32">
        <v>0</v>
      </c>
      <c r="AM75" s="299">
        <v>0</v>
      </c>
      <c r="AN75" s="299"/>
      <c r="AO75" s="96" t="e">
        <f t="shared" si="23"/>
        <v>#DIV/0!</v>
      </c>
      <c r="AP75" s="40" t="s">
        <v>122</v>
      </c>
      <c r="AQ75" s="40" t="s">
        <v>122</v>
      </c>
      <c r="AR75" s="40"/>
      <c r="AS75" s="40" t="s">
        <v>237</v>
      </c>
      <c r="AT75" s="97">
        <f t="shared" si="24"/>
        <v>0</v>
      </c>
      <c r="AU75" s="32" t="s">
        <v>122</v>
      </c>
      <c r="AV75" s="299">
        <v>0</v>
      </c>
      <c r="AW75" s="299">
        <v>0</v>
      </c>
      <c r="AX75" s="96" t="e">
        <f t="shared" si="25"/>
        <v>#DIV/0!</v>
      </c>
      <c r="AY75" s="40" t="s">
        <v>122</v>
      </c>
      <c r="AZ75" s="40" t="s">
        <v>122</v>
      </c>
      <c r="BA75" s="40" t="s">
        <v>122</v>
      </c>
      <c r="BB75" s="317" t="s">
        <v>237</v>
      </c>
      <c r="BC75" s="97">
        <f t="shared" si="26"/>
        <v>0</v>
      </c>
      <c r="BD75" s="32" t="s">
        <v>122</v>
      </c>
      <c r="BE75" s="32"/>
      <c r="BF75" s="299">
        <v>37000</v>
      </c>
      <c r="BG75" s="299">
        <v>71000</v>
      </c>
      <c r="BH75" s="96">
        <f t="shared" si="27"/>
        <v>1.0810810810810811E-2</v>
      </c>
      <c r="BI75" s="155">
        <v>0</v>
      </c>
      <c r="BJ75" s="113" t="s">
        <v>714</v>
      </c>
      <c r="BK75" s="40"/>
      <c r="BL75" s="30">
        <v>47.6</v>
      </c>
      <c r="BM75" s="30">
        <f t="shared" si="28"/>
        <v>4.6723275008605478</v>
      </c>
      <c r="BN75" s="30"/>
      <c r="BO75" s="251">
        <f t="shared" si="29"/>
        <v>100</v>
      </c>
      <c r="BP75" s="30"/>
      <c r="BQ75" s="30"/>
      <c r="BT75" s="32"/>
      <c r="BU75" s="32"/>
      <c r="BV75" s="32"/>
      <c r="BW75" s="32"/>
      <c r="BX75" s="32"/>
      <c r="BY75" s="32"/>
      <c r="BZ75" s="32"/>
      <c r="CA75" s="32"/>
      <c r="CB75" s="32"/>
      <c r="CC75" s="32"/>
      <c r="CD75" s="32"/>
      <c r="CE75" s="32"/>
      <c r="CF75" s="32"/>
      <c r="CG75" s="32"/>
      <c r="CH75" s="32"/>
      <c r="CI75" s="32"/>
      <c r="CJ75" s="32"/>
      <c r="CK75" s="32"/>
      <c r="CL75" s="32"/>
      <c r="CM75" s="32"/>
      <c r="CN75" s="32"/>
      <c r="CO75" s="32"/>
      <c r="CP75" s="32"/>
    </row>
    <row r="76" spans="1:94" x14ac:dyDescent="0.3">
      <c r="A76" s="30" t="s">
        <v>94</v>
      </c>
      <c r="B76" s="29">
        <v>15570</v>
      </c>
      <c r="C76" s="3" t="s">
        <v>58</v>
      </c>
      <c r="D76" s="179" t="s">
        <v>307</v>
      </c>
      <c r="E76" s="84">
        <v>5</v>
      </c>
      <c r="F76" s="32"/>
      <c r="G76" s="32"/>
      <c r="H76" s="32"/>
      <c r="I76" s="33"/>
      <c r="J76" s="33"/>
      <c r="K76" s="32" t="s">
        <v>68</v>
      </c>
      <c r="L76" s="299" t="s">
        <v>408</v>
      </c>
      <c r="M76" s="299" t="s">
        <v>409</v>
      </c>
      <c r="N76" s="97">
        <f>N$2/L76</f>
        <v>40</v>
      </c>
      <c r="O76" s="52" t="s">
        <v>122</v>
      </c>
      <c r="P76" s="40" t="s">
        <v>122</v>
      </c>
      <c r="Q76" s="97" t="s">
        <v>122</v>
      </c>
      <c r="R76" s="97">
        <v>0</v>
      </c>
      <c r="S76" s="196">
        <f t="shared" si="19"/>
        <v>0</v>
      </c>
      <c r="T76" s="32" t="s">
        <v>602</v>
      </c>
      <c r="U76" s="299">
        <v>5000</v>
      </c>
      <c r="V76" s="299">
        <v>9000</v>
      </c>
      <c r="W76" s="96">
        <f t="shared" si="20"/>
        <v>8.0000000000000002E-3</v>
      </c>
      <c r="X76" s="156">
        <v>0</v>
      </c>
      <c r="Y76" s="114" t="s">
        <v>651</v>
      </c>
      <c r="Z76" s="40"/>
      <c r="AA76" s="324">
        <v>3.9</v>
      </c>
      <c r="AB76" s="97">
        <f t="shared" si="21"/>
        <v>3.8113661448660121</v>
      </c>
      <c r="AC76" s="32" t="s">
        <v>122</v>
      </c>
      <c r="AD76" s="299">
        <v>2000</v>
      </c>
      <c r="AE76" s="299">
        <v>3500</v>
      </c>
      <c r="AF76" s="96">
        <f t="shared" si="18"/>
        <v>0.15</v>
      </c>
      <c r="AG76" s="156">
        <v>0</v>
      </c>
      <c r="AH76" s="114" t="s">
        <v>593</v>
      </c>
      <c r="AI76" s="40" t="s">
        <v>524</v>
      </c>
      <c r="AJ76" s="326">
        <v>1.5</v>
      </c>
      <c r="AK76" s="97">
        <f t="shared" si="22"/>
        <v>0.19607026571441247</v>
      </c>
      <c r="AL76" s="32" t="s">
        <v>122</v>
      </c>
      <c r="AM76" s="299">
        <v>2680</v>
      </c>
      <c r="AN76" s="299">
        <v>33700</v>
      </c>
      <c r="AO76" s="96">
        <f t="shared" si="23"/>
        <v>2.2388059701492536E-2</v>
      </c>
      <c r="AP76" s="159" t="s">
        <v>540</v>
      </c>
      <c r="AQ76" s="113" t="s">
        <v>775</v>
      </c>
      <c r="AR76" s="40"/>
      <c r="AS76" s="40" t="s">
        <v>1106</v>
      </c>
      <c r="AT76" s="97">
        <f t="shared" si="24"/>
        <v>5.0640339376674053</v>
      </c>
      <c r="AU76" s="32" t="s">
        <v>122</v>
      </c>
      <c r="AV76" s="299">
        <v>3000</v>
      </c>
      <c r="AW76" s="299">
        <v>8000</v>
      </c>
      <c r="AX76" s="96">
        <f t="shared" si="25"/>
        <v>0.02</v>
      </c>
      <c r="AY76" s="113" t="s">
        <v>714</v>
      </c>
      <c r="AZ76" s="113" t="s">
        <v>776</v>
      </c>
      <c r="BA76" s="40"/>
      <c r="BB76" s="332">
        <v>2.8</v>
      </c>
      <c r="BC76" s="97">
        <f t="shared" si="26"/>
        <v>1.8952578254211332</v>
      </c>
      <c r="BD76" s="32" t="s">
        <v>82</v>
      </c>
      <c r="BE76" s="84">
        <v>2.5</v>
      </c>
      <c r="BF76" s="299">
        <v>7200</v>
      </c>
      <c r="BG76" s="299">
        <v>14000</v>
      </c>
      <c r="BH76" s="96">
        <f t="shared" si="27"/>
        <v>5.5555555555555552E-2</v>
      </c>
      <c r="BI76" s="113" t="s">
        <v>755</v>
      </c>
      <c r="BJ76" s="113" t="s">
        <v>777</v>
      </c>
      <c r="BK76" s="40"/>
      <c r="BL76" s="97">
        <v>5.6</v>
      </c>
      <c r="BM76" s="30">
        <f t="shared" si="28"/>
        <v>0.54968558833653491</v>
      </c>
      <c r="BN76" s="30"/>
      <c r="BO76" s="251">
        <f t="shared" si="29"/>
        <v>21.200000000000003</v>
      </c>
      <c r="BP76" s="30"/>
      <c r="BQ76" s="30"/>
      <c r="BT76" s="32"/>
      <c r="BU76" s="32"/>
      <c r="BV76" s="32"/>
      <c r="BW76" s="32"/>
      <c r="BX76" s="32"/>
      <c r="BY76" s="32"/>
      <c r="BZ76" s="32"/>
      <c r="CA76" s="32"/>
      <c r="CB76" s="32"/>
      <c r="CC76" s="32"/>
      <c r="CD76" s="32"/>
      <c r="CE76" s="32"/>
      <c r="CF76" s="32"/>
      <c r="CG76" s="32"/>
      <c r="CH76" s="32"/>
      <c r="CI76" s="32"/>
      <c r="CJ76" s="32"/>
      <c r="CK76" s="32"/>
      <c r="CL76" s="32"/>
      <c r="CM76" s="32"/>
      <c r="CN76" s="32"/>
      <c r="CO76" s="32"/>
      <c r="CP76" s="32"/>
    </row>
    <row r="77" spans="1:94" x14ac:dyDescent="0.3">
      <c r="A77" s="30" t="s">
        <v>102</v>
      </c>
      <c r="B77" s="34">
        <v>15820</v>
      </c>
      <c r="C77" s="3" t="s">
        <v>59</v>
      </c>
      <c r="D77" s="179" t="s">
        <v>269</v>
      </c>
      <c r="E77" s="84" t="s">
        <v>370</v>
      </c>
      <c r="F77" s="32"/>
      <c r="G77" s="32">
        <v>3</v>
      </c>
      <c r="H77" s="32"/>
      <c r="I77" s="84"/>
      <c r="J77" s="84"/>
      <c r="K77" s="32" t="s">
        <v>602</v>
      </c>
      <c r="L77" s="299">
        <v>270000</v>
      </c>
      <c r="M77" s="299">
        <v>270000</v>
      </c>
      <c r="N77" s="100">
        <f>(N$2/L77)</f>
        <v>1.4814814814814815E-4</v>
      </c>
      <c r="O77" s="341" t="s">
        <v>388</v>
      </c>
      <c r="P77" s="113" t="s">
        <v>388</v>
      </c>
      <c r="Q77" t="s">
        <v>389</v>
      </c>
      <c r="R77" s="30">
        <v>1.2</v>
      </c>
      <c r="S77" s="196">
        <f t="shared" si="19"/>
        <v>1.2465603564301293</v>
      </c>
      <c r="T77" s="32" t="s">
        <v>602</v>
      </c>
      <c r="U77" s="299">
        <v>150000</v>
      </c>
      <c r="V77" s="299">
        <v>250000</v>
      </c>
      <c r="W77" s="96">
        <f t="shared" si="20"/>
        <v>2.6666666666666668E-4</v>
      </c>
      <c r="X77" s="40">
        <v>0</v>
      </c>
      <c r="Y77" s="40">
        <v>0</v>
      </c>
      <c r="Z77" s="40"/>
      <c r="AA77" s="324">
        <v>0.8</v>
      </c>
      <c r="AB77" s="97">
        <f t="shared" si="21"/>
        <v>0.78181869638277179</v>
      </c>
      <c r="AC77" s="32" t="s">
        <v>122</v>
      </c>
      <c r="AD77" s="299">
        <v>52000</v>
      </c>
      <c r="AE77" s="299">
        <v>67000</v>
      </c>
      <c r="AF77" s="96">
        <f t="shared" si="18"/>
        <v>5.7692307692307696E-3</v>
      </c>
      <c r="AG77" s="40">
        <v>0</v>
      </c>
      <c r="AH77" s="113" t="s">
        <v>804</v>
      </c>
      <c r="AI77" s="40"/>
      <c r="AJ77" s="326">
        <v>0.2</v>
      </c>
      <c r="AK77" s="97">
        <f t="shared" si="22"/>
        <v>2.6142702095254999E-2</v>
      </c>
      <c r="AL77" s="32" t="s">
        <v>122</v>
      </c>
      <c r="AM77" s="299">
        <v>442000</v>
      </c>
      <c r="AN77" s="299">
        <v>626000</v>
      </c>
      <c r="AO77" s="96">
        <f t="shared" si="23"/>
        <v>1.3574660633484164E-4</v>
      </c>
      <c r="AP77" s="213" t="s">
        <v>819</v>
      </c>
      <c r="AQ77" s="213" t="s">
        <v>820</v>
      </c>
      <c r="AR77" s="40"/>
      <c r="AS77" s="40" t="s">
        <v>1107</v>
      </c>
      <c r="AT77" s="97">
        <f t="shared" si="24"/>
        <v>1.6423893851894287</v>
      </c>
      <c r="AU77" s="32" t="s">
        <v>122</v>
      </c>
      <c r="AV77" s="299">
        <v>300000</v>
      </c>
      <c r="AW77" s="299">
        <v>500000</v>
      </c>
      <c r="AX77" s="96">
        <f t="shared" si="25"/>
        <v>2.0000000000000001E-4</v>
      </c>
      <c r="AY77" s="40">
        <v>0</v>
      </c>
      <c r="AZ77" s="40">
        <v>0</v>
      </c>
      <c r="BA77" s="40"/>
      <c r="BB77" s="332">
        <v>1.7</v>
      </c>
      <c r="BC77" s="97">
        <f t="shared" si="26"/>
        <v>1.1506922511485451</v>
      </c>
      <c r="BD77" s="32" t="s">
        <v>80</v>
      </c>
      <c r="BE77" s="32">
        <v>1</v>
      </c>
      <c r="BF77" s="299">
        <v>306000</v>
      </c>
      <c r="BG77" s="299">
        <v>714000</v>
      </c>
      <c r="BH77" s="96">
        <f t="shared" si="27"/>
        <v>1.30718954248366E-3</v>
      </c>
      <c r="BI77" s="113" t="s">
        <v>834</v>
      </c>
      <c r="BJ77" s="113" t="s">
        <v>835</v>
      </c>
      <c r="BK77" s="40"/>
      <c r="BL77" s="30">
        <v>2</v>
      </c>
      <c r="BM77" s="30">
        <f t="shared" si="28"/>
        <v>0.19631628154876249</v>
      </c>
      <c r="BN77" s="30"/>
      <c r="BO77" s="251">
        <f t="shared" si="29"/>
        <v>8.3000000000000007</v>
      </c>
      <c r="BP77" s="30"/>
      <c r="BQ77" s="30"/>
      <c r="BT77" s="32"/>
      <c r="BU77" s="32"/>
      <c r="BV77" s="32"/>
      <c r="BW77" s="32"/>
      <c r="BX77" s="32"/>
      <c r="BY77" s="32"/>
      <c r="BZ77" s="32"/>
      <c r="CA77" s="32"/>
      <c r="CB77" s="32"/>
      <c r="CC77" s="32"/>
      <c r="CD77" s="32"/>
      <c r="CE77" s="32"/>
      <c r="CF77" s="32"/>
      <c r="CG77" s="32"/>
      <c r="CH77" s="32"/>
      <c r="CI77" s="32"/>
      <c r="CJ77" s="32"/>
      <c r="CK77" s="32"/>
      <c r="CL77" s="32"/>
      <c r="CM77" s="32"/>
      <c r="CN77" s="32"/>
      <c r="CO77" s="32"/>
      <c r="CP77" s="32"/>
    </row>
    <row r="78" spans="1:94" ht="14.4" customHeight="1" x14ac:dyDescent="0.3">
      <c r="A78" s="30" t="s">
        <v>272</v>
      </c>
      <c r="B78" s="25">
        <v>16380</v>
      </c>
      <c r="C78" s="39" t="s">
        <v>271</v>
      </c>
      <c r="D78" s="179" t="s">
        <v>275</v>
      </c>
      <c r="E78" s="84" t="s">
        <v>370</v>
      </c>
      <c r="F78" s="32"/>
      <c r="G78" s="32">
        <v>3</v>
      </c>
      <c r="H78" s="32"/>
      <c r="I78" s="32" t="s">
        <v>80</v>
      </c>
      <c r="J78" s="32"/>
      <c r="K78" s="32" t="s">
        <v>66</v>
      </c>
      <c r="L78" s="299">
        <v>0</v>
      </c>
      <c r="M78" s="299">
        <v>0</v>
      </c>
      <c r="N78" s="94" t="s">
        <v>122</v>
      </c>
      <c r="O78" s="52" t="s">
        <v>122</v>
      </c>
      <c r="P78" s="40" t="s">
        <v>122</v>
      </c>
      <c r="Q78" t="s">
        <v>122</v>
      </c>
      <c r="R78" s="30">
        <v>0</v>
      </c>
      <c r="S78" s="196">
        <f t="shared" si="19"/>
        <v>0</v>
      </c>
      <c r="T78" s="32" t="s">
        <v>80</v>
      </c>
      <c r="U78" s="299">
        <v>1</v>
      </c>
      <c r="V78" s="299">
        <v>10</v>
      </c>
      <c r="W78" s="96">
        <f t="shared" si="20"/>
        <v>40</v>
      </c>
      <c r="X78" s="156">
        <v>0</v>
      </c>
      <c r="Y78" s="113" t="s">
        <v>425</v>
      </c>
      <c r="Z78" s="40"/>
      <c r="AA78" s="324" t="s">
        <v>237</v>
      </c>
      <c r="AB78" s="97">
        <f t="shared" si="21"/>
        <v>0</v>
      </c>
      <c r="AC78" s="32" t="s">
        <v>122</v>
      </c>
      <c r="AD78" s="299">
        <v>1400000</v>
      </c>
      <c r="AE78" s="299">
        <v>2000000</v>
      </c>
      <c r="AF78" s="96">
        <f t="shared" si="18"/>
        <v>2.1428571428571427E-4</v>
      </c>
      <c r="AG78" s="113" t="s">
        <v>594</v>
      </c>
      <c r="AH78" s="113" t="s">
        <v>595</v>
      </c>
      <c r="AI78" s="40" t="s">
        <v>389</v>
      </c>
      <c r="AJ78" s="326">
        <v>46.3</v>
      </c>
      <c r="AK78" s="97">
        <f t="shared" si="22"/>
        <v>6.0520355350515311</v>
      </c>
      <c r="AL78" s="32" t="s">
        <v>122</v>
      </c>
      <c r="AM78" s="299">
        <v>0</v>
      </c>
      <c r="AN78" s="299">
        <v>0</v>
      </c>
      <c r="AO78" s="96" t="e">
        <f t="shared" si="23"/>
        <v>#DIV/0!</v>
      </c>
      <c r="AP78" s="40" t="s">
        <v>122</v>
      </c>
      <c r="AQ78" s="40" t="s">
        <v>122</v>
      </c>
      <c r="AR78" s="40"/>
      <c r="AS78" s="40" t="s">
        <v>237</v>
      </c>
      <c r="AT78" s="97">
        <f t="shared" si="24"/>
        <v>0</v>
      </c>
      <c r="AU78" s="32" t="s">
        <v>122</v>
      </c>
      <c r="AV78" s="299">
        <v>0</v>
      </c>
      <c r="AW78" s="299">
        <v>0</v>
      </c>
      <c r="AX78" s="96" t="e">
        <f t="shared" si="25"/>
        <v>#DIV/0!</v>
      </c>
      <c r="AY78" s="40" t="s">
        <v>122</v>
      </c>
      <c r="AZ78" s="40" t="s">
        <v>122</v>
      </c>
      <c r="BA78" s="40"/>
      <c r="BB78" s="332" t="s">
        <v>237</v>
      </c>
      <c r="BC78" s="97">
        <f t="shared" si="26"/>
        <v>0</v>
      </c>
      <c r="BD78" s="32" t="s">
        <v>122</v>
      </c>
      <c r="BE78" s="32"/>
      <c r="BF78" s="299">
        <v>1254000</v>
      </c>
      <c r="BG78" s="299">
        <v>3007000</v>
      </c>
      <c r="BH78" s="96">
        <f t="shared" si="27"/>
        <v>3.1897926634768739E-4</v>
      </c>
      <c r="BI78" s="113" t="s">
        <v>778</v>
      </c>
      <c r="BJ78" s="156">
        <v>0</v>
      </c>
      <c r="BK78" s="55"/>
      <c r="BL78" s="30">
        <v>53.6</v>
      </c>
      <c r="BM78" s="30">
        <f t="shared" si="28"/>
        <v>5.2612763455068352</v>
      </c>
      <c r="BN78" s="30"/>
      <c r="BO78" s="251">
        <f t="shared" si="29"/>
        <v>99.9</v>
      </c>
      <c r="BP78" s="30"/>
      <c r="BQ78" s="30"/>
      <c r="BT78" s="32"/>
      <c r="BU78" s="32"/>
      <c r="BV78" s="32"/>
      <c r="BW78" s="32"/>
      <c r="BX78" s="32"/>
      <c r="BY78" s="32"/>
      <c r="BZ78" s="32"/>
      <c r="CA78" s="32"/>
      <c r="CB78" s="32"/>
      <c r="CC78" s="32"/>
      <c r="CD78" s="32"/>
      <c r="CE78" s="32"/>
      <c r="CF78" s="32"/>
      <c r="CG78" s="32"/>
      <c r="CH78" s="32"/>
      <c r="CI78" s="32"/>
      <c r="CJ78" s="32"/>
      <c r="CK78" s="32"/>
      <c r="CL78" s="32"/>
      <c r="CM78" s="32"/>
      <c r="CN78" s="32"/>
      <c r="CO78" s="32"/>
      <c r="CP78" s="32"/>
    </row>
    <row r="79" spans="1:94" s="30" customFormat="1" ht="14.4" customHeight="1" x14ac:dyDescent="0.3">
      <c r="A79" s="30" t="s">
        <v>101</v>
      </c>
      <c r="B79" s="29">
        <v>16400</v>
      </c>
      <c r="C79" s="3" t="s">
        <v>60</v>
      </c>
      <c r="D79" s="179" t="s">
        <v>268</v>
      </c>
      <c r="E79" s="84" t="s">
        <v>370</v>
      </c>
      <c r="F79" s="32"/>
      <c r="G79" s="32">
        <v>2</v>
      </c>
      <c r="H79" s="32"/>
      <c r="I79" s="33"/>
      <c r="J79" s="33"/>
      <c r="K79" s="32" t="s">
        <v>80</v>
      </c>
      <c r="L79" s="299">
        <v>20</v>
      </c>
      <c r="M79" s="299"/>
      <c r="N79" s="97">
        <f>N$2/L79</f>
        <v>2</v>
      </c>
      <c r="O79" s="52" t="s">
        <v>122</v>
      </c>
      <c r="P79" s="40" t="s">
        <v>122</v>
      </c>
      <c r="Q79" s="30" t="s">
        <v>122</v>
      </c>
      <c r="R79" s="30">
        <v>0</v>
      </c>
      <c r="S79" s="196">
        <f t="shared" si="19"/>
        <v>0</v>
      </c>
      <c r="T79" s="32" t="s">
        <v>82</v>
      </c>
      <c r="U79" s="299">
        <v>100</v>
      </c>
      <c r="V79" s="299">
        <v>300</v>
      </c>
      <c r="W79" s="96">
        <f t="shared" si="20"/>
        <v>0.4</v>
      </c>
      <c r="X79" s="40">
        <v>0</v>
      </c>
      <c r="Y79" s="114" t="s">
        <v>426</v>
      </c>
      <c r="Z79" s="40"/>
      <c r="AA79" s="324">
        <v>1E-3</v>
      </c>
      <c r="AB79" s="97">
        <f t="shared" si="21"/>
        <v>9.772733704784646E-4</v>
      </c>
      <c r="AC79" s="32" t="s">
        <v>66</v>
      </c>
      <c r="AD79" s="299">
        <v>1</v>
      </c>
      <c r="AE79" s="299">
        <v>3</v>
      </c>
      <c r="AF79" s="96">
        <f t="shared" si="18"/>
        <v>300</v>
      </c>
      <c r="AG79" s="40" t="s">
        <v>547</v>
      </c>
      <c r="AH79" s="40" t="s">
        <v>396</v>
      </c>
      <c r="AI79" s="40"/>
      <c r="AJ79" s="326" t="s">
        <v>237</v>
      </c>
      <c r="AK79" s="97">
        <f t="shared" si="22"/>
        <v>0</v>
      </c>
      <c r="AL79" s="32" t="s">
        <v>122</v>
      </c>
      <c r="AM79" s="299">
        <v>129</v>
      </c>
      <c r="AN79" s="299">
        <v>308</v>
      </c>
      <c r="AO79" s="96">
        <f t="shared" si="23"/>
        <v>0.46511627906976744</v>
      </c>
      <c r="AP79" s="40" t="s">
        <v>67</v>
      </c>
      <c r="AQ79" s="213" t="s">
        <v>821</v>
      </c>
      <c r="AR79" s="40"/>
      <c r="AS79" s="40" t="s">
        <v>237</v>
      </c>
      <c r="AT79" s="97">
        <f t="shared" si="24"/>
        <v>0</v>
      </c>
      <c r="AU79" s="32" t="s">
        <v>122</v>
      </c>
      <c r="AV79" s="299">
        <v>15000</v>
      </c>
      <c r="AW79" s="299">
        <v>25000</v>
      </c>
      <c r="AX79" s="96">
        <f t="shared" si="25"/>
        <v>4.0000000000000001E-3</v>
      </c>
      <c r="AY79" s="114" t="s">
        <v>1132</v>
      </c>
      <c r="AZ79" s="114" t="s">
        <v>1133</v>
      </c>
      <c r="BA79" s="40"/>
      <c r="BB79" s="332"/>
      <c r="BC79" s="97">
        <f t="shared" si="26"/>
        <v>0</v>
      </c>
      <c r="BD79" s="32" t="s">
        <v>80</v>
      </c>
      <c r="BE79" s="84">
        <v>1</v>
      </c>
      <c r="BF79" s="299">
        <v>30</v>
      </c>
      <c r="BG79" s="299">
        <v>60</v>
      </c>
      <c r="BH79" s="96">
        <f t="shared" si="27"/>
        <v>13.333333333333334</v>
      </c>
      <c r="BI79" s="40">
        <v>0</v>
      </c>
      <c r="BJ79" s="40">
        <v>0</v>
      </c>
      <c r="BK79" s="40"/>
      <c r="BL79" s="208">
        <v>0</v>
      </c>
      <c r="BM79" s="30">
        <f t="shared" si="28"/>
        <v>0</v>
      </c>
      <c r="BO79" s="251">
        <f t="shared" si="29"/>
        <v>1E-3</v>
      </c>
      <c r="BT79" s="32"/>
      <c r="BU79" s="32"/>
      <c r="BV79" s="32"/>
      <c r="BW79" s="32"/>
      <c r="BX79" s="32"/>
      <c r="BY79" s="32"/>
      <c r="BZ79" s="32"/>
      <c r="CA79" s="32"/>
      <c r="CB79" s="32"/>
      <c r="CC79" s="32"/>
      <c r="CD79" s="32"/>
      <c r="CE79" s="32"/>
      <c r="CF79" s="32"/>
      <c r="CG79" s="32"/>
      <c r="CH79" s="32"/>
      <c r="CI79" s="32"/>
      <c r="CJ79" s="32"/>
      <c r="CK79" s="32"/>
      <c r="CL79" s="32"/>
      <c r="CM79" s="32"/>
      <c r="CN79" s="32"/>
      <c r="CO79" s="32"/>
      <c r="CP79" s="32"/>
    </row>
    <row r="80" spans="1:94" s="30" customFormat="1" ht="14.4" customHeight="1" x14ac:dyDescent="0.3">
      <c r="A80" s="30" t="s">
        <v>199</v>
      </c>
      <c r="B80" s="34">
        <v>16490</v>
      </c>
      <c r="C80" s="3" t="s">
        <v>198</v>
      </c>
      <c r="D80" s="179" t="s">
        <v>200</v>
      </c>
      <c r="E80" s="84" t="s">
        <v>370</v>
      </c>
      <c r="F80" s="32"/>
      <c r="G80" s="32"/>
      <c r="H80" s="32"/>
      <c r="I80" s="33"/>
      <c r="J80" s="33"/>
      <c r="K80" s="32" t="s">
        <v>602</v>
      </c>
      <c r="L80" s="299">
        <v>50000</v>
      </c>
      <c r="M80" s="299">
        <v>50000</v>
      </c>
      <c r="N80" s="100">
        <f>(N$2/L80)</f>
        <v>8.0000000000000004E-4</v>
      </c>
      <c r="O80" s="52">
        <v>0</v>
      </c>
      <c r="P80" s="118" t="s">
        <v>393</v>
      </c>
      <c r="Q80" s="30" t="s">
        <v>318</v>
      </c>
      <c r="R80" s="30">
        <v>2.5</v>
      </c>
      <c r="S80" s="196">
        <f t="shared" si="19"/>
        <v>2.5970007425627695</v>
      </c>
      <c r="T80" s="32" t="s">
        <v>602</v>
      </c>
      <c r="U80" s="299">
        <v>80000</v>
      </c>
      <c r="V80" s="299">
        <v>120000</v>
      </c>
      <c r="W80" s="96">
        <f t="shared" si="20"/>
        <v>5.0000000000000001E-4</v>
      </c>
      <c r="X80" s="114" t="s">
        <v>426</v>
      </c>
      <c r="Y80" s="114" t="s">
        <v>651</v>
      </c>
      <c r="Z80" s="40"/>
      <c r="AA80" s="324">
        <v>0.5</v>
      </c>
      <c r="AB80" s="97">
        <f t="shared" si="21"/>
        <v>0.48863668523923232</v>
      </c>
      <c r="AC80" s="32" t="s">
        <v>80</v>
      </c>
      <c r="AD80" s="299">
        <v>170000</v>
      </c>
      <c r="AE80" s="299">
        <v>400000</v>
      </c>
      <c r="AF80" s="96">
        <f t="shared" si="18"/>
        <v>1.7647058823529412E-3</v>
      </c>
      <c r="AG80" s="113" t="s">
        <v>596</v>
      </c>
      <c r="AH80" s="114" t="s">
        <v>597</v>
      </c>
      <c r="AI80" s="40" t="s">
        <v>396</v>
      </c>
      <c r="AJ80" s="326">
        <v>1.4</v>
      </c>
      <c r="AK80" s="97">
        <f t="shared" si="22"/>
        <v>0.18299891466678497</v>
      </c>
      <c r="AL80" s="32" t="s">
        <v>122</v>
      </c>
      <c r="AM80" s="299">
        <v>113600</v>
      </c>
      <c r="AN80" s="299">
        <v>194200</v>
      </c>
      <c r="AO80" s="96">
        <f t="shared" si="23"/>
        <v>5.2816901408450699E-4</v>
      </c>
      <c r="AP80" s="213" t="s">
        <v>779</v>
      </c>
      <c r="AQ80" s="114" t="s">
        <v>780</v>
      </c>
      <c r="AR80" s="40"/>
      <c r="AS80" s="40" t="s">
        <v>1108</v>
      </c>
      <c r="AT80" s="97">
        <f t="shared" si="24"/>
        <v>0.54746312839647626</v>
      </c>
      <c r="AU80" s="32" t="s">
        <v>122</v>
      </c>
      <c r="AV80" s="299">
        <v>120000</v>
      </c>
      <c r="AW80" s="299">
        <v>150000</v>
      </c>
      <c r="AX80" s="96">
        <f t="shared" si="25"/>
        <v>5.0000000000000001E-4</v>
      </c>
      <c r="AY80" s="156">
        <v>0</v>
      </c>
      <c r="AZ80" s="156">
        <v>0</v>
      </c>
      <c r="BA80" s="40"/>
      <c r="BB80" s="332">
        <v>0.8</v>
      </c>
      <c r="BC80" s="97">
        <f t="shared" si="26"/>
        <v>0.54150223583460955</v>
      </c>
      <c r="BD80" s="32" t="s">
        <v>122</v>
      </c>
      <c r="BE80" s="32"/>
      <c r="BF80" s="299">
        <v>241000</v>
      </c>
      <c r="BG80" s="299">
        <v>572000</v>
      </c>
      <c r="BH80" s="96">
        <f t="shared" si="27"/>
        <v>1.6597510373443983E-3</v>
      </c>
      <c r="BI80" s="113" t="s">
        <v>781</v>
      </c>
      <c r="BJ80" s="156">
        <v>0</v>
      </c>
      <c r="BK80" s="40"/>
      <c r="BL80" s="30">
        <v>1.9</v>
      </c>
      <c r="BM80" s="30">
        <f t="shared" si="28"/>
        <v>0.18650046747132437</v>
      </c>
      <c r="BO80" s="251">
        <f t="shared" si="29"/>
        <v>7.9</v>
      </c>
      <c r="BT80" s="32"/>
      <c r="BU80" s="32"/>
      <c r="BV80" s="32"/>
      <c r="BW80" s="32"/>
      <c r="BX80" s="32"/>
      <c r="BY80" s="32"/>
      <c r="BZ80" s="32"/>
      <c r="CA80" s="32"/>
      <c r="CB80" s="32"/>
      <c r="CC80" s="32"/>
      <c r="CD80" s="32"/>
      <c r="CE80" s="32"/>
      <c r="CF80" s="32"/>
      <c r="CG80" s="32"/>
      <c r="CH80" s="32"/>
      <c r="CI80" s="32"/>
      <c r="CJ80" s="32"/>
      <c r="CK80" s="32"/>
      <c r="CL80" s="32"/>
      <c r="CM80" s="32"/>
      <c r="CN80" s="32"/>
      <c r="CO80" s="32"/>
      <c r="CP80" s="32"/>
    </row>
    <row r="81" spans="1:96" s="30" customFormat="1" ht="14.4" customHeight="1" x14ac:dyDescent="0.3">
      <c r="A81" s="30" t="s">
        <v>258</v>
      </c>
      <c r="B81" s="34">
        <v>16660</v>
      </c>
      <c r="C81" s="3" t="s">
        <v>61</v>
      </c>
      <c r="D81" s="179" t="s">
        <v>259</v>
      </c>
      <c r="E81" s="84" t="s">
        <v>370</v>
      </c>
      <c r="F81" s="74"/>
      <c r="G81" s="74"/>
      <c r="H81" s="74"/>
      <c r="I81" s="84"/>
      <c r="J81" s="84"/>
      <c r="K81" s="74" t="s">
        <v>602</v>
      </c>
      <c r="L81" s="299">
        <v>850</v>
      </c>
      <c r="M81" s="299" t="s">
        <v>403</v>
      </c>
      <c r="N81" s="97">
        <f>N$2/L81</f>
        <v>4.7058823529411764E-2</v>
      </c>
      <c r="O81" s="52">
        <v>0</v>
      </c>
      <c r="P81" s="40">
        <v>0</v>
      </c>
      <c r="Q81" s="30" t="s">
        <v>287</v>
      </c>
      <c r="R81" s="30">
        <v>1E-3</v>
      </c>
      <c r="S81" s="196">
        <f t="shared" si="19"/>
        <v>1.0388002970251077E-3</v>
      </c>
      <c r="T81" s="74" t="s">
        <v>602</v>
      </c>
      <c r="U81" s="299">
        <v>5000</v>
      </c>
      <c r="V81" s="299">
        <v>75000</v>
      </c>
      <c r="W81" s="96">
        <f t="shared" si="20"/>
        <v>8.0000000000000002E-3</v>
      </c>
      <c r="X81" s="156" t="s">
        <v>540</v>
      </c>
      <c r="Y81" s="156" t="s">
        <v>540</v>
      </c>
      <c r="Z81" s="40"/>
      <c r="AA81" s="324">
        <v>1.8</v>
      </c>
      <c r="AB81" s="97">
        <f t="shared" si="21"/>
        <v>1.7590920668612364</v>
      </c>
      <c r="AC81" s="74" t="s">
        <v>122</v>
      </c>
      <c r="AD81" s="299">
        <v>150000</v>
      </c>
      <c r="AE81" s="299">
        <v>520000</v>
      </c>
      <c r="AF81" s="96">
        <f t="shared" si="18"/>
        <v>2E-3</v>
      </c>
      <c r="AG81" s="156" t="s">
        <v>540</v>
      </c>
      <c r="AH81" s="113" t="s">
        <v>782</v>
      </c>
      <c r="AI81" s="40"/>
      <c r="AJ81" s="326">
        <v>19.2</v>
      </c>
      <c r="AK81" s="97">
        <f t="shared" si="22"/>
        <v>2.5096994011444798</v>
      </c>
      <c r="AL81" s="74" t="s">
        <v>122</v>
      </c>
      <c r="AM81" s="299">
        <v>10250</v>
      </c>
      <c r="AN81" s="299">
        <v>64600</v>
      </c>
      <c r="AO81" s="96">
        <f t="shared" si="23"/>
        <v>5.8536585365853658E-3</v>
      </c>
      <c r="AP81" s="215" t="s">
        <v>783</v>
      </c>
      <c r="AQ81" s="156" t="s">
        <v>540</v>
      </c>
      <c r="AR81" s="40"/>
      <c r="AS81" s="40" t="s">
        <v>1109</v>
      </c>
      <c r="AT81" s="97">
        <f t="shared" si="24"/>
        <v>1.3002249299416311</v>
      </c>
      <c r="AU81" s="74" t="s">
        <v>122</v>
      </c>
      <c r="AV81" s="299">
        <v>10000</v>
      </c>
      <c r="AW81" s="299">
        <v>20000</v>
      </c>
      <c r="AX81" s="96">
        <f t="shared" si="25"/>
        <v>6.0000000000000001E-3</v>
      </c>
      <c r="AY81" s="156">
        <v>0</v>
      </c>
      <c r="AZ81" s="156">
        <v>0</v>
      </c>
      <c r="BA81" s="40"/>
      <c r="BB81" s="332">
        <v>0.4</v>
      </c>
      <c r="BC81" s="97">
        <f t="shared" si="26"/>
        <v>0.27075111791730477</v>
      </c>
      <c r="BD81" s="74" t="s">
        <v>122</v>
      </c>
      <c r="BE81" s="74">
        <v>5</v>
      </c>
      <c r="BF81" s="299">
        <v>58000</v>
      </c>
      <c r="BG81" s="299">
        <v>584000</v>
      </c>
      <c r="BH81" s="96">
        <f t="shared" si="27"/>
        <v>6.8965517241379309E-3</v>
      </c>
      <c r="BI81" s="156">
        <v>0</v>
      </c>
      <c r="BJ81" s="113" t="s">
        <v>707</v>
      </c>
      <c r="BK81" s="40"/>
      <c r="BL81" s="30">
        <v>15.3</v>
      </c>
      <c r="BM81" s="30">
        <f t="shared" si="28"/>
        <v>1.5018195538480332</v>
      </c>
      <c r="BO81" s="251">
        <f t="shared" si="29"/>
        <v>38.600999999999999</v>
      </c>
      <c r="BT81" s="74"/>
      <c r="BU81" s="74"/>
      <c r="BV81" s="74"/>
      <c r="BW81" s="74"/>
      <c r="BX81" s="74"/>
      <c r="BY81" s="74"/>
      <c r="BZ81" s="74"/>
      <c r="CA81" s="74"/>
      <c r="CB81" s="74"/>
      <c r="CC81" s="74"/>
      <c r="CD81" s="74"/>
      <c r="CE81" s="74"/>
      <c r="CF81" s="74"/>
      <c r="CG81" s="74"/>
      <c r="CH81" s="74"/>
      <c r="CI81" s="74"/>
      <c r="CJ81" s="74"/>
      <c r="CK81" s="74"/>
      <c r="CL81" s="74"/>
      <c r="CM81" s="74"/>
      <c r="CN81" s="74"/>
      <c r="CO81" s="74"/>
      <c r="CP81" s="74"/>
    </row>
    <row r="82" spans="1:96" s="30" customFormat="1" ht="14.4" customHeight="1" x14ac:dyDescent="0.3">
      <c r="A82" s="30" t="s">
        <v>100</v>
      </c>
      <c r="B82" s="29">
        <v>16790</v>
      </c>
      <c r="C82" s="3" t="s">
        <v>62</v>
      </c>
      <c r="D82" s="179" t="s">
        <v>267</v>
      </c>
      <c r="E82" s="84" t="s">
        <v>370</v>
      </c>
      <c r="F82" s="74"/>
      <c r="G82" s="74">
        <v>3</v>
      </c>
      <c r="H82" s="74"/>
      <c r="I82" s="33" t="s">
        <v>80</v>
      </c>
      <c r="J82" s="33"/>
      <c r="K82" s="74" t="s">
        <v>80</v>
      </c>
      <c r="L82" s="299">
        <v>50</v>
      </c>
      <c r="M82" s="299" t="s">
        <v>289</v>
      </c>
      <c r="N82" s="97">
        <f>N$2/L82</f>
        <v>0.8</v>
      </c>
      <c r="O82" s="340" t="s">
        <v>387</v>
      </c>
      <c r="P82" s="40" t="s">
        <v>396</v>
      </c>
      <c r="Q82" s="30" t="s">
        <v>288</v>
      </c>
      <c r="R82" s="30">
        <v>1E-3</v>
      </c>
      <c r="S82" s="196">
        <f t="shared" si="19"/>
        <v>1.0388002970251077E-3</v>
      </c>
      <c r="T82" s="74" t="s">
        <v>602</v>
      </c>
      <c r="U82" s="299">
        <v>100000</v>
      </c>
      <c r="V82" s="299">
        <v>200000</v>
      </c>
      <c r="W82" s="96">
        <f t="shared" si="20"/>
        <v>4.0000000000000002E-4</v>
      </c>
      <c r="X82" s="113" t="s">
        <v>654</v>
      </c>
      <c r="Y82" s="156">
        <v>0</v>
      </c>
      <c r="Z82" s="40"/>
      <c r="AA82" s="324">
        <v>26.8</v>
      </c>
      <c r="AB82" s="97">
        <f t="shared" si="21"/>
        <v>26.190926328822854</v>
      </c>
      <c r="AC82" s="74" t="s">
        <v>82</v>
      </c>
      <c r="AD82" s="299">
        <v>110000</v>
      </c>
      <c r="AE82" s="299">
        <v>130000</v>
      </c>
      <c r="AF82" s="96">
        <f t="shared" si="18"/>
        <v>2.7272727272727275E-3</v>
      </c>
      <c r="AG82" s="113" t="s">
        <v>784</v>
      </c>
      <c r="AH82" s="113" t="s">
        <v>785</v>
      </c>
      <c r="AI82" s="40"/>
      <c r="AJ82" s="326">
        <v>23.7</v>
      </c>
      <c r="AK82" s="97">
        <f t="shared" si="22"/>
        <v>3.0979101982877171</v>
      </c>
      <c r="AL82" s="74" t="s">
        <v>122</v>
      </c>
      <c r="AM82" s="299">
        <v>88000</v>
      </c>
      <c r="AN82" s="299">
        <v>306000</v>
      </c>
      <c r="AO82" s="96">
        <f t="shared" si="23"/>
        <v>6.8181818181818187E-4</v>
      </c>
      <c r="AP82" s="215" t="s">
        <v>786</v>
      </c>
      <c r="AQ82" s="113" t="s">
        <v>787</v>
      </c>
      <c r="AR82" s="40"/>
      <c r="AS82" s="40" t="s">
        <v>1110</v>
      </c>
      <c r="AT82" s="97">
        <f t="shared" si="24"/>
        <v>21.761659353759931</v>
      </c>
      <c r="AU82" s="74" t="s">
        <v>122</v>
      </c>
      <c r="AV82" s="299">
        <v>3000</v>
      </c>
      <c r="AW82" s="299">
        <v>70000</v>
      </c>
      <c r="AX82" s="96">
        <f t="shared" si="25"/>
        <v>0.02</v>
      </c>
      <c r="AY82" s="156">
        <v>0</v>
      </c>
      <c r="AZ82" s="156">
        <v>0</v>
      </c>
      <c r="BA82" s="40"/>
      <c r="BB82" s="332">
        <v>8.6999999999999993</v>
      </c>
      <c r="BC82" s="97">
        <f t="shared" si="26"/>
        <v>5.8888368147013779</v>
      </c>
      <c r="BD82" s="74" t="s">
        <v>80</v>
      </c>
      <c r="BE82" s="74">
        <v>1.5</v>
      </c>
      <c r="BF82" s="299">
        <v>10000</v>
      </c>
      <c r="BG82" s="299">
        <v>24000</v>
      </c>
      <c r="BH82" s="96">
        <f t="shared" si="27"/>
        <v>0.04</v>
      </c>
      <c r="BI82" s="113" t="s">
        <v>788</v>
      </c>
      <c r="BJ82" s="113" t="s">
        <v>789</v>
      </c>
      <c r="BK82" s="40"/>
      <c r="BL82" s="30">
        <v>3</v>
      </c>
      <c r="BM82" s="30">
        <f t="shared" si="28"/>
        <v>0.29447442232314375</v>
      </c>
      <c r="BO82" s="251">
        <f t="shared" si="29"/>
        <v>94.001000000000005</v>
      </c>
      <c r="BT82" s="74"/>
      <c r="BU82" s="74"/>
      <c r="BV82" s="74"/>
      <c r="BW82" s="74"/>
      <c r="BX82" s="74"/>
      <c r="BY82" s="74"/>
      <c r="BZ82" s="74"/>
      <c r="CA82" s="74"/>
      <c r="CB82" s="74"/>
      <c r="CC82" s="74"/>
      <c r="CD82" s="74"/>
      <c r="CE82" s="74"/>
      <c r="CF82" s="74"/>
      <c r="CG82" s="74"/>
      <c r="CH82" s="74"/>
      <c r="CI82" s="74"/>
      <c r="CJ82" s="74"/>
      <c r="CK82" s="74"/>
      <c r="CL82" s="74"/>
      <c r="CM82" s="74"/>
      <c r="CN82" s="74"/>
      <c r="CO82" s="74"/>
      <c r="CP82" s="74"/>
    </row>
    <row r="83" spans="1:96" s="30" customFormat="1" ht="14.4" customHeight="1" x14ac:dyDescent="0.3">
      <c r="A83" s="30" t="s">
        <v>202</v>
      </c>
      <c r="B83" s="34">
        <v>17100</v>
      </c>
      <c r="C83" s="3" t="s">
        <v>201</v>
      </c>
      <c r="D83" s="179" t="s">
        <v>203</v>
      </c>
      <c r="E83" s="84" t="s">
        <v>370</v>
      </c>
      <c r="F83" s="74"/>
      <c r="G83" s="74"/>
      <c r="H83" s="74"/>
      <c r="I83" s="33"/>
      <c r="J83" s="33"/>
      <c r="K83" s="74" t="s">
        <v>602</v>
      </c>
      <c r="L83" s="299">
        <v>15000</v>
      </c>
      <c r="M83" s="299">
        <v>15000</v>
      </c>
      <c r="N83" s="96">
        <f>(N$2/L83)</f>
        <v>2.6666666666666666E-3</v>
      </c>
      <c r="O83" s="340" t="s">
        <v>388</v>
      </c>
      <c r="P83" s="118" t="s">
        <v>398</v>
      </c>
      <c r="Q83" s="115" t="s">
        <v>288</v>
      </c>
      <c r="R83" s="115">
        <v>0.7</v>
      </c>
      <c r="S83" s="196">
        <f t="shared" si="19"/>
        <v>0.72716020791757541</v>
      </c>
      <c r="T83" s="74" t="s">
        <v>602</v>
      </c>
      <c r="U83" s="299">
        <v>100000</v>
      </c>
      <c r="V83" s="299">
        <v>200000</v>
      </c>
      <c r="W83" s="96">
        <f t="shared" si="20"/>
        <v>4.0000000000000002E-4</v>
      </c>
      <c r="X83" s="113" t="s">
        <v>654</v>
      </c>
      <c r="Y83" s="156">
        <v>0</v>
      </c>
      <c r="Z83" s="40"/>
      <c r="AA83" s="324">
        <v>6.2</v>
      </c>
      <c r="AB83" s="97">
        <f t="shared" si="21"/>
        <v>6.0590948969664806</v>
      </c>
      <c r="AC83" s="74" t="s">
        <v>80</v>
      </c>
      <c r="AD83" s="299">
        <v>190000</v>
      </c>
      <c r="AE83" s="299">
        <v>260000</v>
      </c>
      <c r="AF83" s="96">
        <f t="shared" ref="AF83:AF87" si="30">AF$2/AD83</f>
        <v>1.5789473684210526E-3</v>
      </c>
      <c r="AG83" s="113" t="s">
        <v>790</v>
      </c>
      <c r="AH83" s="156">
        <v>0</v>
      </c>
      <c r="AI83" s="40"/>
      <c r="AJ83" s="326">
        <v>9.8000000000000007</v>
      </c>
      <c r="AK83" s="97">
        <f t="shared" si="22"/>
        <v>1.280992402667495</v>
      </c>
      <c r="AL83" s="74" t="s">
        <v>122</v>
      </c>
      <c r="AM83" s="299">
        <v>123000</v>
      </c>
      <c r="AN83" s="299">
        <v>289000</v>
      </c>
      <c r="AO83" s="96">
        <f t="shared" si="23"/>
        <v>4.8780487804878049E-4</v>
      </c>
      <c r="AP83" s="159" t="s">
        <v>540</v>
      </c>
      <c r="AQ83" s="114" t="s">
        <v>791</v>
      </c>
      <c r="AR83" s="40"/>
      <c r="AS83" s="40" t="s">
        <v>1111</v>
      </c>
      <c r="AT83" s="97">
        <f t="shared" si="24"/>
        <v>5.7483628481630005</v>
      </c>
      <c r="AU83" s="74" t="s">
        <v>122</v>
      </c>
      <c r="AV83" s="299">
        <v>60000</v>
      </c>
      <c r="AW83" s="299">
        <v>120000</v>
      </c>
      <c r="AX83" s="96">
        <f t="shared" si="25"/>
        <v>1E-3</v>
      </c>
      <c r="AY83" s="156">
        <v>0</v>
      </c>
      <c r="AZ83" s="156">
        <v>0</v>
      </c>
      <c r="BA83" s="40"/>
      <c r="BB83" s="332">
        <v>3.7</v>
      </c>
      <c r="BC83" s="97">
        <f t="shared" si="26"/>
        <v>2.504447840735069</v>
      </c>
      <c r="BD83" s="74" t="s">
        <v>122</v>
      </c>
      <c r="BF83" s="299">
        <v>226000</v>
      </c>
      <c r="BG83" s="299">
        <v>523000</v>
      </c>
      <c r="BH83" s="96">
        <f t="shared" si="27"/>
        <v>1.7699115044247787E-3</v>
      </c>
      <c r="BI83" s="156">
        <v>0</v>
      </c>
      <c r="BJ83" s="113" t="s">
        <v>792</v>
      </c>
      <c r="BK83" s="40"/>
      <c r="BL83" s="115">
        <v>15.2</v>
      </c>
      <c r="BM83" s="30">
        <f t="shared" si="28"/>
        <v>1.492003739770595</v>
      </c>
      <c r="BO83" s="251">
        <f t="shared" si="29"/>
        <v>44</v>
      </c>
      <c r="BT83" s="74"/>
      <c r="BU83" s="74"/>
      <c r="BV83" s="74"/>
      <c r="BW83" s="74"/>
      <c r="BX83" s="74"/>
      <c r="BY83" s="74"/>
      <c r="BZ83" s="74"/>
      <c r="CA83" s="74"/>
      <c r="CB83" s="74"/>
      <c r="CC83" s="74"/>
      <c r="CD83" s="74"/>
      <c r="CE83" s="74"/>
      <c r="CF83" s="74"/>
      <c r="CG83" s="74"/>
      <c r="CH83" s="74"/>
      <c r="CI83" s="74"/>
      <c r="CJ83" s="74"/>
      <c r="CK83" s="74"/>
      <c r="CL83" s="74"/>
      <c r="CM83" s="74"/>
      <c r="CN83" s="74"/>
      <c r="CO83" s="74"/>
      <c r="CP83" s="74"/>
    </row>
    <row r="84" spans="1:96" s="30" customFormat="1" ht="14.4" customHeight="1" x14ac:dyDescent="0.3">
      <c r="A84" s="30" t="s">
        <v>104</v>
      </c>
      <c r="B84" s="34">
        <v>18570</v>
      </c>
      <c r="C84" s="3" t="s">
        <v>126</v>
      </c>
      <c r="D84" s="179" t="s">
        <v>266</v>
      </c>
      <c r="E84" s="84" t="s">
        <v>370</v>
      </c>
      <c r="F84" s="94"/>
      <c r="G84" s="74">
        <v>2</v>
      </c>
      <c r="H84" s="74"/>
      <c r="I84" s="74"/>
      <c r="J84" s="94"/>
      <c r="K84" s="74" t="s">
        <v>602</v>
      </c>
      <c r="L84" s="299">
        <v>310000</v>
      </c>
      <c r="M84" s="299"/>
      <c r="N84" s="100">
        <f>(N$2/L84)</f>
        <v>1.2903225806451613E-4</v>
      </c>
      <c r="O84" s="341" t="s">
        <v>402</v>
      </c>
      <c r="P84" s="120" t="s">
        <v>387</v>
      </c>
      <c r="Q84" s="115" t="s">
        <v>389</v>
      </c>
      <c r="R84" s="30">
        <v>2.2999999999999998</v>
      </c>
      <c r="S84" s="196">
        <f t="shared" si="19"/>
        <v>2.3892406831577477</v>
      </c>
      <c r="T84" s="74" t="s">
        <v>602</v>
      </c>
      <c r="U84" s="299">
        <v>150000</v>
      </c>
      <c r="V84" s="299">
        <v>200000</v>
      </c>
      <c r="W84" s="96">
        <f t="shared" si="20"/>
        <v>2.6666666666666668E-4</v>
      </c>
      <c r="X84" s="40">
        <v>0</v>
      </c>
      <c r="Y84" s="113" t="s">
        <v>654</v>
      </c>
      <c r="Z84" s="40"/>
      <c r="AA84" s="324">
        <v>1.2</v>
      </c>
      <c r="AB84" s="97">
        <f t="shared" si="21"/>
        <v>1.1727280445741575</v>
      </c>
      <c r="AC84" s="74" t="s">
        <v>122</v>
      </c>
      <c r="AD84" s="299">
        <v>840000</v>
      </c>
      <c r="AE84" s="299">
        <v>1100000</v>
      </c>
      <c r="AF84" s="96">
        <f t="shared" si="30"/>
        <v>3.5714285714285714E-4</v>
      </c>
      <c r="AG84" s="40">
        <v>0</v>
      </c>
      <c r="AH84" s="40">
        <v>0</v>
      </c>
      <c r="AI84" s="40"/>
      <c r="AJ84" s="326">
        <v>7.1</v>
      </c>
      <c r="AK84" s="97">
        <f t="shared" si="22"/>
        <v>0.92806592438155233</v>
      </c>
      <c r="AL84" s="74" t="s">
        <v>122</v>
      </c>
      <c r="AM84" s="299">
        <v>211000</v>
      </c>
      <c r="AN84" s="299">
        <v>365000</v>
      </c>
      <c r="AO84" s="96">
        <f t="shared" si="23"/>
        <v>2.8436018957345974E-4</v>
      </c>
      <c r="AP84" s="40">
        <v>0</v>
      </c>
      <c r="AQ84" s="40">
        <v>0</v>
      </c>
      <c r="AR84" s="40"/>
      <c r="AS84" s="40" t="s">
        <v>409</v>
      </c>
      <c r="AT84" s="97">
        <f t="shared" si="24"/>
        <v>1.3686578209911906</v>
      </c>
      <c r="AU84" s="74" t="s">
        <v>122</v>
      </c>
      <c r="AV84" s="299">
        <v>200000</v>
      </c>
      <c r="AW84" s="299">
        <v>400000</v>
      </c>
      <c r="AX84" s="96">
        <f t="shared" si="25"/>
        <v>2.9999999999999997E-4</v>
      </c>
      <c r="AY84" s="40">
        <v>0</v>
      </c>
      <c r="AZ84" s="40">
        <v>0</v>
      </c>
      <c r="BA84" s="40"/>
      <c r="BB84" s="332">
        <v>2.1</v>
      </c>
      <c r="BC84" s="97">
        <f t="shared" si="26"/>
        <v>1.4214433690658501</v>
      </c>
      <c r="BD84" s="74" t="s">
        <v>80</v>
      </c>
      <c r="BE84" s="74">
        <v>1.5</v>
      </c>
      <c r="BF84" s="299">
        <v>278000</v>
      </c>
      <c r="BG84" s="299">
        <v>882000</v>
      </c>
      <c r="BH84" s="96">
        <f t="shared" si="27"/>
        <v>1.4388489208633094E-3</v>
      </c>
      <c r="BI84" s="113" t="s">
        <v>836</v>
      </c>
      <c r="BJ84" s="113" t="s">
        <v>837</v>
      </c>
      <c r="BK84" s="40"/>
      <c r="BL84" s="115">
        <v>4.4000000000000004</v>
      </c>
      <c r="BM84" s="30">
        <f t="shared" si="28"/>
        <v>0.4318958194072775</v>
      </c>
      <c r="BO84" s="251">
        <f t="shared" si="29"/>
        <v>19.100000000000001</v>
      </c>
      <c r="BT84" s="74"/>
      <c r="BU84" s="74"/>
      <c r="BV84" s="74"/>
      <c r="BW84" s="74"/>
      <c r="BX84" s="74"/>
      <c r="BY84" s="74"/>
      <c r="BZ84" s="74"/>
      <c r="CA84" s="74"/>
      <c r="CB84" s="74"/>
      <c r="CC84" s="74"/>
      <c r="CD84" s="74"/>
      <c r="CE84" s="74"/>
      <c r="CF84" s="74"/>
      <c r="CG84" s="74"/>
      <c r="CH84" s="74"/>
      <c r="CI84" s="74"/>
      <c r="CJ84" s="74"/>
      <c r="CK84" s="74"/>
      <c r="CL84" s="74"/>
      <c r="CM84" s="74"/>
      <c r="CN84" s="74"/>
      <c r="CO84" s="74"/>
      <c r="CP84" s="74"/>
    </row>
    <row r="85" spans="1:96" s="30" customFormat="1" ht="14.4" customHeight="1" x14ac:dyDescent="0.3">
      <c r="A85" s="30" t="s">
        <v>260</v>
      </c>
      <c r="B85" s="34">
        <v>18660</v>
      </c>
      <c r="C85" s="3" t="s">
        <v>63</v>
      </c>
      <c r="D85" s="179" t="s">
        <v>261</v>
      </c>
      <c r="E85" s="84" t="s">
        <v>370</v>
      </c>
      <c r="F85" s="74"/>
      <c r="G85" s="74">
        <v>2</v>
      </c>
      <c r="H85" s="74"/>
      <c r="I85" s="74"/>
      <c r="J85" s="74" t="s">
        <v>67</v>
      </c>
      <c r="K85" s="74" t="s">
        <v>122</v>
      </c>
      <c r="L85" s="299">
        <v>0</v>
      </c>
      <c r="M85" s="299">
        <v>0</v>
      </c>
      <c r="N85" s="94" t="s">
        <v>122</v>
      </c>
      <c r="O85" s="52" t="s">
        <v>122</v>
      </c>
      <c r="P85" s="40" t="s">
        <v>122</v>
      </c>
      <c r="Q85" s="30" t="s">
        <v>122</v>
      </c>
      <c r="R85" s="30">
        <v>0</v>
      </c>
      <c r="S85" s="196">
        <f t="shared" si="19"/>
        <v>0</v>
      </c>
      <c r="T85" s="74" t="s">
        <v>80</v>
      </c>
      <c r="U85" s="299">
        <v>300</v>
      </c>
      <c r="V85" s="299">
        <v>500</v>
      </c>
      <c r="W85" s="96">
        <f t="shared" si="20"/>
        <v>0.13333333333333333</v>
      </c>
      <c r="X85" s="113" t="s">
        <v>654</v>
      </c>
      <c r="Y85" s="113" t="s">
        <v>425</v>
      </c>
      <c r="Z85" s="40"/>
      <c r="AA85" s="324">
        <v>1E-3</v>
      </c>
      <c r="AB85" s="97">
        <f t="shared" si="21"/>
        <v>9.772733704784646E-4</v>
      </c>
      <c r="AC85" s="74" t="s">
        <v>87</v>
      </c>
      <c r="AD85" s="299">
        <v>9400</v>
      </c>
      <c r="AE85" s="299">
        <v>25000</v>
      </c>
      <c r="AF85" s="96">
        <f t="shared" si="30"/>
        <v>3.1914893617021274E-2</v>
      </c>
      <c r="AG85" s="113" t="s">
        <v>805</v>
      </c>
      <c r="AH85" s="113" t="s">
        <v>806</v>
      </c>
      <c r="AI85" s="40"/>
      <c r="AJ85" s="326">
        <v>1.5</v>
      </c>
      <c r="AK85" s="97">
        <f t="shared" si="22"/>
        <v>0.19607026571441247</v>
      </c>
      <c r="AL85" s="74" t="s">
        <v>122</v>
      </c>
      <c r="AM85" s="299">
        <v>144</v>
      </c>
      <c r="AN85" s="299">
        <v>7740</v>
      </c>
      <c r="AO85" s="96">
        <f t="shared" si="23"/>
        <v>0.41666666666666669</v>
      </c>
      <c r="AP85" s="40" t="s">
        <v>67</v>
      </c>
      <c r="AQ85" s="113" t="s">
        <v>822</v>
      </c>
      <c r="AR85" s="40"/>
      <c r="AS85" s="40" t="s">
        <v>1080</v>
      </c>
      <c r="AT85" s="97">
        <f t="shared" si="24"/>
        <v>0.13686578209911907</v>
      </c>
      <c r="AU85" s="74" t="s">
        <v>139</v>
      </c>
      <c r="AV85" s="299">
        <v>60</v>
      </c>
      <c r="AW85" s="299">
        <v>100</v>
      </c>
      <c r="AX85" s="96">
        <f t="shared" si="25"/>
        <v>1</v>
      </c>
      <c r="AY85" s="113" t="s">
        <v>847</v>
      </c>
      <c r="AZ85" s="113" t="s">
        <v>707</v>
      </c>
      <c r="BA85" s="40"/>
      <c r="BB85" s="333">
        <v>1E-3</v>
      </c>
      <c r="BC85" s="97">
        <f t="shared" si="26"/>
        <v>6.768777947932619E-4</v>
      </c>
      <c r="BD85" s="74" t="s">
        <v>80</v>
      </c>
      <c r="BE85" s="74" t="s">
        <v>40</v>
      </c>
      <c r="BF85" s="299">
        <v>2600</v>
      </c>
      <c r="BG85" s="299">
        <v>5000</v>
      </c>
      <c r="BH85" s="96">
        <f t="shared" si="27"/>
        <v>0.15384615384615385</v>
      </c>
      <c r="BI85" s="113" t="s">
        <v>838</v>
      </c>
      <c r="BJ85" s="113" t="s">
        <v>839</v>
      </c>
      <c r="BK85" s="40"/>
      <c r="BL85" s="115">
        <v>0.4</v>
      </c>
      <c r="BM85" s="30">
        <f t="shared" si="28"/>
        <v>3.9263256309752498E-2</v>
      </c>
      <c r="BO85" s="251">
        <f t="shared" si="29"/>
        <v>2.1019999999999999</v>
      </c>
      <c r="BT85" s="74"/>
      <c r="BU85" s="74"/>
      <c r="BV85" s="74"/>
      <c r="BW85" s="74"/>
      <c r="BX85" s="74"/>
      <c r="BY85" s="74"/>
      <c r="BZ85" s="74"/>
      <c r="CA85" s="74"/>
      <c r="CB85" s="74"/>
      <c r="CC85" s="74"/>
      <c r="CD85" s="74"/>
      <c r="CE85" s="74"/>
      <c r="CF85" s="74"/>
      <c r="CG85" s="74"/>
      <c r="CH85" s="74"/>
      <c r="CI85" s="74"/>
      <c r="CJ85" s="74"/>
      <c r="CK85" s="74"/>
      <c r="CL85" s="74"/>
      <c r="CM85" s="74"/>
      <c r="CN85" s="74"/>
      <c r="CO85" s="74"/>
      <c r="CP85" s="74"/>
    </row>
    <row r="86" spans="1:96" s="30" customFormat="1" ht="14.4" customHeight="1" x14ac:dyDescent="0.3">
      <c r="A86" s="30" t="s">
        <v>264</v>
      </c>
      <c r="B86" s="34">
        <v>18730</v>
      </c>
      <c r="C86" s="3" t="s">
        <v>64</v>
      </c>
      <c r="D86" s="179" t="s">
        <v>262</v>
      </c>
      <c r="E86" s="84" t="s">
        <v>370</v>
      </c>
      <c r="F86" s="74" t="s">
        <v>80</v>
      </c>
      <c r="G86" s="74">
        <v>1</v>
      </c>
      <c r="H86" s="74" t="s">
        <v>80</v>
      </c>
      <c r="I86" s="74" t="s">
        <v>80</v>
      </c>
      <c r="J86" s="74"/>
      <c r="K86" s="74" t="s">
        <v>122</v>
      </c>
      <c r="L86" s="299">
        <v>0</v>
      </c>
      <c r="M86" s="299">
        <v>0</v>
      </c>
      <c r="N86" s="84" t="s">
        <v>122</v>
      </c>
      <c r="O86" s="52" t="s">
        <v>122</v>
      </c>
      <c r="P86" s="40" t="s">
        <v>122</v>
      </c>
      <c r="Q86" s="30" t="s">
        <v>122</v>
      </c>
      <c r="R86" s="30">
        <v>0</v>
      </c>
      <c r="S86" s="196">
        <f t="shared" si="19"/>
        <v>0</v>
      </c>
      <c r="T86" s="74" t="s">
        <v>66</v>
      </c>
      <c r="U86" s="299">
        <v>0</v>
      </c>
      <c r="V86" s="299">
        <v>0</v>
      </c>
      <c r="W86" s="96" t="e">
        <f t="shared" si="20"/>
        <v>#DIV/0!</v>
      </c>
      <c r="X86" s="40" t="s">
        <v>122</v>
      </c>
      <c r="Y86" s="40" t="s">
        <v>122</v>
      </c>
      <c r="Z86" s="40"/>
      <c r="AA86" s="324" t="s">
        <v>237</v>
      </c>
      <c r="AB86" s="97">
        <f t="shared" si="21"/>
        <v>0</v>
      </c>
      <c r="AC86" s="74" t="s">
        <v>82</v>
      </c>
      <c r="AD86" s="299">
        <v>170000</v>
      </c>
      <c r="AE86" s="299">
        <v>310000</v>
      </c>
      <c r="AF86" s="96">
        <f t="shared" si="30"/>
        <v>1.7647058823529412E-3</v>
      </c>
      <c r="AG86" s="40">
        <v>0</v>
      </c>
      <c r="AH86" s="113" t="s">
        <v>807</v>
      </c>
      <c r="AI86" s="40"/>
      <c r="AJ86" s="326">
        <v>93.8</v>
      </c>
      <c r="AK86" s="97">
        <f t="shared" si="22"/>
        <v>12.260927282674594</v>
      </c>
      <c r="AL86" s="74" t="s">
        <v>122</v>
      </c>
      <c r="AM86" s="299">
        <v>0</v>
      </c>
      <c r="AN86" s="299">
        <v>0</v>
      </c>
      <c r="AO86" s="96" t="e">
        <f t="shared" si="23"/>
        <v>#DIV/0!</v>
      </c>
      <c r="AP86" s="40" t="s">
        <v>122</v>
      </c>
      <c r="AQ86" s="40" t="s">
        <v>122</v>
      </c>
      <c r="AR86" s="40"/>
      <c r="AS86" s="40" t="s">
        <v>237</v>
      </c>
      <c r="AT86" s="97">
        <f t="shared" si="24"/>
        <v>0</v>
      </c>
      <c r="AU86" s="74" t="s">
        <v>122</v>
      </c>
      <c r="AV86" s="299">
        <v>0</v>
      </c>
      <c r="AW86" s="299">
        <v>0</v>
      </c>
      <c r="AX86" s="96" t="e">
        <f t="shared" si="25"/>
        <v>#DIV/0!</v>
      </c>
      <c r="AY86" s="40" t="s">
        <v>122</v>
      </c>
      <c r="AZ86" s="40" t="s">
        <v>122</v>
      </c>
      <c r="BA86" s="40"/>
      <c r="BB86" s="317" t="s">
        <v>237</v>
      </c>
      <c r="BC86" s="97">
        <f t="shared" si="26"/>
        <v>0</v>
      </c>
      <c r="BD86" s="74" t="s">
        <v>80</v>
      </c>
      <c r="BE86" s="74">
        <v>1.5</v>
      </c>
      <c r="BF86" s="299">
        <v>11000</v>
      </c>
      <c r="BG86" s="299">
        <v>21000</v>
      </c>
      <c r="BH86" s="96">
        <f t="shared" si="27"/>
        <v>3.6363636363636362E-2</v>
      </c>
      <c r="BI86" s="113" t="s">
        <v>840</v>
      </c>
      <c r="BJ86" s="113" t="s">
        <v>841</v>
      </c>
      <c r="BK86" s="40"/>
      <c r="BL86" s="30">
        <v>6.2</v>
      </c>
      <c r="BM86" s="30">
        <f t="shared" si="28"/>
        <v>0.60858047280116379</v>
      </c>
      <c r="BO86" s="251">
        <f t="shared" si="29"/>
        <v>100</v>
      </c>
      <c r="BT86" s="74"/>
      <c r="BU86" s="74"/>
      <c r="BV86" s="74"/>
      <c r="BW86" s="74"/>
      <c r="BX86" s="74"/>
      <c r="BY86" s="74"/>
      <c r="BZ86" s="74"/>
      <c r="CA86" s="74"/>
      <c r="CB86" s="74"/>
      <c r="CC86" s="74"/>
      <c r="CD86" s="74"/>
      <c r="CE86" s="74"/>
      <c r="CF86" s="74"/>
      <c r="CG86" s="74"/>
      <c r="CH86" s="74"/>
      <c r="CI86" s="74"/>
      <c r="CJ86" s="74"/>
      <c r="CK86" s="74"/>
      <c r="CL86" s="74"/>
      <c r="CM86" s="74"/>
      <c r="CN86" s="74"/>
      <c r="CO86" s="74"/>
      <c r="CP86" s="74"/>
    </row>
    <row r="87" spans="1:96" s="30" customFormat="1" ht="14.4" customHeight="1" x14ac:dyDescent="0.3">
      <c r="A87" s="30" t="s">
        <v>263</v>
      </c>
      <c r="B87" s="34">
        <v>18770</v>
      </c>
      <c r="C87" s="3" t="s">
        <v>65</v>
      </c>
      <c r="D87" s="179" t="s">
        <v>265</v>
      </c>
      <c r="E87" s="84" t="s">
        <v>370</v>
      </c>
      <c r="F87" s="74"/>
      <c r="G87" s="74"/>
      <c r="H87" s="74"/>
      <c r="I87" s="94"/>
      <c r="J87" s="94"/>
      <c r="K87" s="74" t="s">
        <v>602</v>
      </c>
      <c r="L87" s="299">
        <v>36000</v>
      </c>
      <c r="M87" s="299"/>
      <c r="N87" s="96">
        <f>(N$2/L87)</f>
        <v>1.1111111111111111E-3</v>
      </c>
      <c r="O87" s="52">
        <v>0</v>
      </c>
      <c r="P87" s="40">
        <v>0</v>
      </c>
      <c r="Q87" s="30" t="s">
        <v>287</v>
      </c>
      <c r="R87" s="30">
        <v>1.7</v>
      </c>
      <c r="S87" s="196">
        <f t="shared" si="19"/>
        <v>1.7659605049426832</v>
      </c>
      <c r="T87" s="74" t="s">
        <v>602</v>
      </c>
      <c r="U87" s="299">
        <v>60000</v>
      </c>
      <c r="V87" s="299">
        <v>120000</v>
      </c>
      <c r="W87" s="96">
        <f t="shared" si="20"/>
        <v>6.6666666666666664E-4</v>
      </c>
      <c r="X87" s="40">
        <v>0</v>
      </c>
      <c r="Y87" s="114" t="s">
        <v>426</v>
      </c>
      <c r="Z87" s="40"/>
      <c r="AA87" s="324">
        <v>3.8</v>
      </c>
      <c r="AB87" s="97">
        <f t="shared" si="21"/>
        <v>3.7136388078181652</v>
      </c>
      <c r="AC87" s="74" t="s">
        <v>80</v>
      </c>
      <c r="AD87" s="299">
        <v>210000</v>
      </c>
      <c r="AE87" s="299">
        <v>330000</v>
      </c>
      <c r="AF87" s="96">
        <f t="shared" si="30"/>
        <v>1.4285714285714286E-3</v>
      </c>
      <c r="AG87" s="113" t="s">
        <v>808</v>
      </c>
      <c r="AH87" s="113" t="s">
        <v>809</v>
      </c>
      <c r="AI87" s="40"/>
      <c r="AJ87" s="326">
        <v>11.8</v>
      </c>
      <c r="AK87" s="97">
        <f t="shared" si="22"/>
        <v>1.5424194236200448</v>
      </c>
      <c r="AL87" s="74" t="s">
        <v>122</v>
      </c>
      <c r="AM87" s="299">
        <v>10600</v>
      </c>
      <c r="AN87" s="299">
        <v>37000</v>
      </c>
      <c r="AO87" s="96">
        <f t="shared" si="23"/>
        <v>5.6603773584905656E-3</v>
      </c>
      <c r="AP87" s="40" t="s">
        <v>540</v>
      </c>
      <c r="AQ87" s="114" t="s">
        <v>823</v>
      </c>
      <c r="AR87" s="40"/>
      <c r="AS87" s="40" t="s">
        <v>408</v>
      </c>
      <c r="AT87" s="97">
        <f t="shared" si="24"/>
        <v>0.6843289104955953</v>
      </c>
      <c r="AU87" s="74" t="s">
        <v>122</v>
      </c>
      <c r="AV87" s="299">
        <v>40000</v>
      </c>
      <c r="AW87" s="299">
        <v>100000</v>
      </c>
      <c r="AX87" s="96">
        <f t="shared" si="25"/>
        <v>1.5E-3</v>
      </c>
      <c r="AY87" s="40">
        <v>0</v>
      </c>
      <c r="AZ87" s="40">
        <v>0</v>
      </c>
      <c r="BA87" s="40"/>
      <c r="BB87" s="317" t="s">
        <v>674</v>
      </c>
      <c r="BC87" s="97">
        <f t="shared" si="26"/>
        <v>2.0306333843797857</v>
      </c>
      <c r="BD87" s="74" t="s">
        <v>80</v>
      </c>
      <c r="BE87" s="74">
        <v>1</v>
      </c>
      <c r="BF87" s="299">
        <v>192000</v>
      </c>
      <c r="BG87" s="299">
        <v>448000</v>
      </c>
      <c r="BH87" s="96">
        <f t="shared" si="27"/>
        <v>2.0833333333333333E-3</v>
      </c>
      <c r="BI87" s="113" t="s">
        <v>842</v>
      </c>
      <c r="BJ87" s="113" t="s">
        <v>843</v>
      </c>
      <c r="BK87" s="40"/>
      <c r="BL87" s="30">
        <v>13.4</v>
      </c>
      <c r="BM87" s="30">
        <f t="shared" si="28"/>
        <v>1.3153190863767088</v>
      </c>
      <c r="BO87" s="251">
        <f t="shared" si="29"/>
        <v>34.700000000000003</v>
      </c>
      <c r="BT87" s="74"/>
      <c r="BU87" s="74"/>
      <c r="BV87" s="74"/>
      <c r="BW87" s="74"/>
      <c r="BX87" s="74"/>
      <c r="BY87" s="74"/>
      <c r="BZ87" s="74"/>
      <c r="CA87" s="74"/>
      <c r="CB87" s="74"/>
      <c r="CC87" s="74"/>
      <c r="CD87" s="74"/>
      <c r="CE87" s="74"/>
      <c r="CF87" s="74"/>
      <c r="CG87" s="74"/>
      <c r="CH87" s="74"/>
      <c r="CI87" s="74"/>
      <c r="CJ87" s="74"/>
      <c r="CK87" s="74"/>
      <c r="CL87" s="74"/>
      <c r="CM87" s="74"/>
      <c r="CN87" s="74"/>
      <c r="CO87" s="74"/>
      <c r="CP87" s="74"/>
    </row>
    <row r="88" spans="1:96" s="30" customFormat="1" ht="14.4" customHeight="1" x14ac:dyDescent="0.3">
      <c r="A88" s="30" t="s">
        <v>210</v>
      </c>
      <c r="B88" s="34"/>
      <c r="C88" s="30">
        <f>COUNTIF(C3:C87,"&gt;A")</f>
        <v>85</v>
      </c>
      <c r="F88" s="32">
        <f>COUNTIF(F3:F87,"&gt;A")</f>
        <v>5</v>
      </c>
      <c r="G88" s="32">
        <f>COUNTIF(G3:G87,"&gt;0")</f>
        <v>33</v>
      </c>
      <c r="H88" s="32">
        <f>COUNTIF(H3:H87,"&gt;A")</f>
        <v>7</v>
      </c>
      <c r="I88" s="32">
        <f>COUNTIF(I3:I87,"&gt;A")</f>
        <v>12</v>
      </c>
      <c r="J88" s="32">
        <f>COUNTIF(J3:J87,"&gt;A")</f>
        <v>38</v>
      </c>
      <c r="K88" s="32">
        <f>(COUNTIF(K3:K87,"&gt;A"))-(COUNTIF(K3:K87,"=LC"))</f>
        <v>23</v>
      </c>
      <c r="L88" s="299"/>
      <c r="M88" s="299"/>
      <c r="N88" s="32"/>
      <c r="O88" s="52"/>
      <c r="P88" s="40"/>
      <c r="Q88" s="84"/>
      <c r="R88" s="176"/>
      <c r="S88" s="176"/>
      <c r="T88" s="208">
        <f>(COUNTIF(T3:T87,"&gt;A"))-(COUNTIF(T3:T87,"=LC"))</f>
        <v>26</v>
      </c>
      <c r="U88" s="299"/>
      <c r="V88" s="299"/>
      <c r="W88" s="84"/>
      <c r="X88" s="40"/>
      <c r="Y88" s="40"/>
      <c r="Z88" s="84"/>
      <c r="AA88" s="190"/>
      <c r="AB88" s="190"/>
      <c r="AC88" s="94">
        <f>COUNTIF(AC3:AC87,"&gt;A")</f>
        <v>31</v>
      </c>
      <c r="AD88" s="299"/>
      <c r="AE88" s="299"/>
      <c r="AF88" s="84"/>
      <c r="AG88" s="40"/>
      <c r="AH88" s="40"/>
      <c r="AI88" s="84"/>
      <c r="AJ88" s="326"/>
      <c r="AK88" s="190"/>
      <c r="AL88" s="94">
        <f>COUNTIF(AL3:AL87,"&lt;6")</f>
        <v>32</v>
      </c>
      <c r="AM88" s="299"/>
      <c r="AN88" s="299"/>
      <c r="AO88" s="84"/>
      <c r="AP88" s="40"/>
      <c r="AQ88" s="40"/>
      <c r="AR88" s="84"/>
      <c r="AS88" s="190"/>
      <c r="AT88" s="190"/>
      <c r="AU88" s="94">
        <f>COUNTIF(AU3:AU87,"&gt;0 (")</f>
        <v>32</v>
      </c>
      <c r="AV88" s="299"/>
      <c r="AW88" s="299"/>
      <c r="AX88" s="84"/>
      <c r="AY88" s="40"/>
      <c r="AZ88" s="40"/>
      <c r="BA88" s="84"/>
      <c r="BB88" s="317"/>
      <c r="BC88" s="190"/>
      <c r="BD88" s="94">
        <f>COUNTIF(BD3:BD87,"&gt;A")</f>
        <v>38</v>
      </c>
      <c r="BE88" s="94">
        <f>C88-(COUNTIF(BE3:BE87,"="))</f>
        <v>62</v>
      </c>
      <c r="BF88" s="299"/>
      <c r="BG88" s="299"/>
      <c r="BH88" s="84"/>
      <c r="BI88" s="40"/>
      <c r="BJ88" s="40"/>
      <c r="BK88" s="84"/>
      <c r="BL88" s="176"/>
      <c r="BM88" s="176"/>
      <c r="BN88" s="32"/>
      <c r="BO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row>
    <row r="89" spans="1:96" s="30" customFormat="1" ht="14.4" customHeight="1" x14ac:dyDescent="0.3">
      <c r="B89" s="34"/>
      <c r="F89" s="32"/>
      <c r="G89" s="32"/>
      <c r="H89" s="32"/>
      <c r="I89" s="32"/>
      <c r="J89" s="32"/>
      <c r="K89" s="32"/>
      <c r="L89" s="299"/>
      <c r="M89" s="299">
        <f>COUNTIF(M3:M87,"=0")</f>
        <v>33</v>
      </c>
      <c r="N89" s="84"/>
      <c r="O89" s="52"/>
      <c r="P89" s="40"/>
      <c r="Q89" s="84"/>
      <c r="R89" s="176"/>
      <c r="S89" s="176"/>
      <c r="U89" s="299"/>
      <c r="V89" s="299"/>
      <c r="W89" s="84"/>
      <c r="X89" s="40"/>
      <c r="Y89" s="40"/>
      <c r="Z89" s="84" t="s">
        <v>1030</v>
      </c>
      <c r="AA89" s="190"/>
      <c r="AB89" s="190"/>
      <c r="AD89" s="299"/>
      <c r="AE89" s="299"/>
      <c r="AF89" s="84"/>
      <c r="AG89" s="40"/>
      <c r="AH89" s="40"/>
      <c r="AI89" s="84"/>
      <c r="AJ89" s="326"/>
      <c r="AK89" s="190"/>
      <c r="AM89" s="299"/>
      <c r="AN89" s="299"/>
      <c r="AO89" s="84"/>
      <c r="AP89" s="40"/>
      <c r="AQ89" s="40"/>
      <c r="AR89" s="84"/>
      <c r="AS89" s="190"/>
      <c r="AT89" s="190"/>
      <c r="AV89" s="299"/>
      <c r="AW89" s="299"/>
      <c r="AX89" s="84"/>
      <c r="AY89" s="40"/>
      <c r="AZ89" s="40"/>
      <c r="BA89" s="84"/>
      <c r="BB89" s="317"/>
      <c r="BC89" s="190"/>
      <c r="BD89" s="74"/>
      <c r="BE89" s="32"/>
      <c r="BF89" s="32"/>
      <c r="BG89" s="84"/>
      <c r="BH89" s="84"/>
      <c r="BI89" s="40"/>
      <c r="BJ89" s="40"/>
      <c r="BK89" s="84"/>
      <c r="BL89" s="176"/>
      <c r="BM89" s="176"/>
      <c r="BN89" s="32"/>
      <c r="BO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row>
    <row r="90" spans="1:96" s="30" customFormat="1" ht="14.4" customHeight="1" x14ac:dyDescent="0.3">
      <c r="B90" s="34"/>
      <c r="F90" s="32"/>
      <c r="G90" s="32"/>
      <c r="H90" s="32"/>
      <c r="I90" s="32"/>
      <c r="J90" s="32"/>
      <c r="K90" s="32"/>
      <c r="L90" s="299"/>
      <c r="M90" s="299">
        <f>C88-M89</f>
        <v>52</v>
      </c>
      <c r="N90" s="84"/>
      <c r="O90" s="52"/>
      <c r="P90" s="40"/>
      <c r="Q90" s="84"/>
      <c r="R90" s="176"/>
      <c r="S90" s="176"/>
      <c r="U90" s="299"/>
      <c r="V90" s="299"/>
      <c r="W90" s="84"/>
      <c r="X90" s="40"/>
      <c r="Y90" s="40"/>
      <c r="Z90" s="84"/>
      <c r="AA90" s="190"/>
      <c r="AB90" s="190"/>
      <c r="AD90" s="299"/>
      <c r="AE90" s="299"/>
      <c r="AF90" s="84"/>
      <c r="AG90" s="40"/>
      <c r="AH90" s="40"/>
      <c r="AI90" s="84"/>
      <c r="AJ90" s="326"/>
      <c r="AK90" s="190"/>
      <c r="AM90" s="299"/>
      <c r="AN90" s="299"/>
      <c r="AO90" s="84"/>
      <c r="AP90" s="40"/>
      <c r="AQ90" s="40"/>
      <c r="AR90" s="84"/>
      <c r="AS90" s="190"/>
      <c r="AT90" s="190"/>
      <c r="AV90" s="299"/>
      <c r="AW90" s="299"/>
      <c r="AX90" s="84"/>
      <c r="AY90" s="40"/>
      <c r="AZ90" s="40"/>
      <c r="BA90" s="84"/>
      <c r="BB90" s="318"/>
      <c r="BC90" s="190"/>
      <c r="BD90" s="40"/>
      <c r="BE90" s="32"/>
      <c r="BF90" s="32"/>
      <c r="BG90" s="84"/>
      <c r="BH90" s="84"/>
      <c r="BI90" s="40"/>
      <c r="BJ90" s="40"/>
      <c r="BK90" s="84"/>
      <c r="BL90" s="176"/>
      <c r="BM90" s="176"/>
      <c r="BN90" s="32"/>
      <c r="BO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row>
    <row r="91" spans="1:96" s="30" customFormat="1" ht="14.4" customHeight="1" x14ac:dyDescent="0.3">
      <c r="A91" s="30" t="s">
        <v>352</v>
      </c>
      <c r="B91" s="34"/>
      <c r="F91" s="69"/>
      <c r="G91" s="69"/>
      <c r="H91" s="69"/>
      <c r="I91" s="69"/>
      <c r="J91" s="69"/>
      <c r="K91" s="69"/>
      <c r="L91" s="299"/>
      <c r="M91" s="299"/>
      <c r="N91" s="84"/>
      <c r="O91" s="52"/>
      <c r="P91" s="40"/>
      <c r="Q91" s="84"/>
      <c r="R91" s="176"/>
      <c r="S91" s="176"/>
      <c r="T91" s="69"/>
      <c r="U91" s="299"/>
      <c r="V91" s="299"/>
      <c r="W91" s="84"/>
      <c r="X91" s="40"/>
      <c r="Y91" s="40"/>
      <c r="Z91" s="84"/>
      <c r="AA91" s="190"/>
      <c r="AB91" s="190"/>
      <c r="AC91" s="40"/>
      <c r="AD91" s="299"/>
      <c r="AE91" s="299"/>
      <c r="AF91" s="84"/>
      <c r="AG91" s="40"/>
      <c r="AH91" s="40"/>
      <c r="AI91" s="84"/>
      <c r="AJ91" s="326"/>
      <c r="AK91" s="190"/>
      <c r="AL91" s="40"/>
      <c r="AM91" s="299"/>
      <c r="AN91" s="299"/>
      <c r="AO91" s="84"/>
      <c r="AP91" s="40"/>
      <c r="AQ91" s="40"/>
      <c r="AR91" s="84"/>
      <c r="AS91" s="190"/>
      <c r="AT91" s="190"/>
      <c r="AU91" s="40"/>
      <c r="AV91" s="299"/>
      <c r="AW91" s="299"/>
      <c r="AX91" s="84"/>
      <c r="AY91" s="40"/>
      <c r="AZ91" s="40"/>
      <c r="BA91" s="84"/>
      <c r="BB91" s="318"/>
      <c r="BC91" s="190"/>
      <c r="BD91" s="40"/>
      <c r="BE91" s="69"/>
      <c r="BF91" s="69"/>
      <c r="BG91" s="84"/>
      <c r="BH91" s="84"/>
      <c r="BI91" s="40"/>
      <c r="BJ91" s="40"/>
      <c r="BK91" s="84"/>
      <c r="BL91" s="176"/>
      <c r="BM91" s="176"/>
      <c r="BN91" s="69"/>
      <c r="BO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row>
    <row r="92" spans="1:96" s="30" customFormat="1" x14ac:dyDescent="0.3">
      <c r="L92" s="300"/>
      <c r="M92" s="300"/>
      <c r="O92" s="343"/>
      <c r="P92" s="55"/>
      <c r="U92" s="300"/>
      <c r="V92" s="300"/>
      <c r="X92" s="55"/>
      <c r="Y92" s="55"/>
      <c r="AA92" s="194"/>
      <c r="AB92" s="194"/>
      <c r="AC92" s="55"/>
      <c r="AD92" s="300"/>
      <c r="AE92" s="300"/>
      <c r="AG92" s="55"/>
      <c r="AH92" s="55"/>
      <c r="AJ92" s="328"/>
      <c r="AK92" s="194"/>
      <c r="AL92" s="55"/>
      <c r="AM92" s="300"/>
      <c r="AN92" s="300"/>
      <c r="AP92" s="55"/>
      <c r="AQ92" s="55"/>
      <c r="AS92" s="194"/>
      <c r="AT92" s="194"/>
      <c r="AU92" s="55"/>
      <c r="AV92" s="300"/>
      <c r="AW92" s="300"/>
      <c r="AY92" s="55"/>
      <c r="AZ92" s="55"/>
      <c r="BB92" s="320"/>
      <c r="BC92" s="194"/>
      <c r="BD92" s="55"/>
      <c r="BI92" s="55"/>
      <c r="BJ92" s="55"/>
    </row>
    <row r="93" spans="1:96" x14ac:dyDescent="0.3">
      <c r="A93" t="s">
        <v>112</v>
      </c>
    </row>
    <row r="94" spans="1:96" x14ac:dyDescent="0.3">
      <c r="A94" s="30" t="s">
        <v>109</v>
      </c>
      <c r="B94" s="35" t="s">
        <v>310</v>
      </c>
      <c r="C94" s="35"/>
      <c r="D94" s="35"/>
      <c r="E94" s="82"/>
      <c r="F94" s="35"/>
      <c r="G94" s="35"/>
      <c r="H94" s="35"/>
      <c r="I94" s="35"/>
      <c r="J94" s="35"/>
      <c r="K94" s="35"/>
      <c r="L94" s="301"/>
      <c r="M94" s="301"/>
      <c r="N94" s="82"/>
      <c r="O94" s="344"/>
      <c r="P94" s="59"/>
      <c r="Q94" s="82"/>
      <c r="R94" s="175"/>
      <c r="S94" s="175"/>
      <c r="AL94" s="59"/>
      <c r="AM94" s="301"/>
      <c r="AN94" s="301"/>
      <c r="AO94" s="82"/>
      <c r="AP94" s="59"/>
      <c r="AQ94" s="59"/>
      <c r="AR94" s="82"/>
      <c r="AS94" s="183"/>
      <c r="AT94" s="183"/>
      <c r="AU94" s="59"/>
      <c r="AV94" s="301"/>
      <c r="AW94" s="301"/>
      <c r="AX94" s="82"/>
      <c r="AY94" s="59"/>
      <c r="AZ94" s="59"/>
      <c r="BA94" s="82"/>
      <c r="BB94" s="321"/>
      <c r="BC94" s="183"/>
      <c r="BD94" s="59"/>
      <c r="BE94" s="35"/>
      <c r="BF94" s="35"/>
      <c r="BG94" s="82"/>
      <c r="BH94" s="82"/>
      <c r="BI94" s="59"/>
      <c r="BJ94" s="59"/>
      <c r="BK94" s="82"/>
      <c r="BL94" s="175"/>
      <c r="BM94" s="175"/>
    </row>
    <row r="96" spans="1:96" ht="27" customHeight="1" x14ac:dyDescent="0.3">
      <c r="A96" s="31" t="s">
        <v>110</v>
      </c>
      <c r="B96" s="274" t="s">
        <v>348</v>
      </c>
      <c r="C96" s="274"/>
      <c r="D96" s="274"/>
      <c r="E96" s="274"/>
      <c r="F96" s="274"/>
      <c r="G96" s="274"/>
      <c r="H96" s="274"/>
      <c r="I96" s="274"/>
      <c r="J96" s="274"/>
      <c r="K96" s="274"/>
      <c r="L96" s="274"/>
      <c r="M96" s="274"/>
      <c r="N96" s="274"/>
      <c r="O96" s="274"/>
      <c r="P96" s="274"/>
      <c r="Q96" s="274"/>
      <c r="R96" s="274"/>
      <c r="S96" s="274"/>
      <c r="T96" s="274"/>
      <c r="U96" s="274"/>
      <c r="V96" s="274"/>
      <c r="W96" s="274"/>
      <c r="X96" s="274"/>
      <c r="Y96" s="274"/>
      <c r="Z96" s="274"/>
      <c r="AA96" s="274"/>
      <c r="AB96" s="274"/>
      <c r="AC96" s="274"/>
      <c r="AD96" s="274"/>
      <c r="AE96" s="311"/>
      <c r="AF96" s="76"/>
      <c r="AG96" s="60"/>
      <c r="AH96" s="60"/>
      <c r="AI96" s="76"/>
      <c r="AJ96" s="329"/>
      <c r="AK96" s="185"/>
      <c r="AL96" s="60"/>
      <c r="AM96" s="311"/>
      <c r="AN96" s="311"/>
      <c r="AO96" s="76"/>
      <c r="AP96" s="60"/>
      <c r="AQ96" s="60"/>
      <c r="AR96" s="76"/>
      <c r="AS96" s="185"/>
      <c r="AT96" s="185"/>
      <c r="AU96" s="60"/>
      <c r="AV96" s="311"/>
      <c r="AW96" s="311"/>
      <c r="AX96" s="76"/>
      <c r="AY96" s="60"/>
      <c r="AZ96" s="60"/>
      <c r="BA96" s="76"/>
      <c r="BB96" s="322"/>
      <c r="BC96" s="185"/>
      <c r="BD96" s="60"/>
      <c r="BE96" s="41"/>
      <c r="BF96" s="36"/>
      <c r="BG96" s="76"/>
      <c r="BH96" s="76"/>
      <c r="BI96" s="60"/>
      <c r="BJ96" s="60"/>
      <c r="BK96" s="76"/>
      <c r="BL96" s="60"/>
      <c r="BM96" s="60"/>
    </row>
    <row r="97" spans="1:65" x14ac:dyDescent="0.3">
      <c r="A97" s="30"/>
      <c r="B97" s="31"/>
      <c r="C97" s="31"/>
      <c r="D97" s="31"/>
      <c r="E97" s="31"/>
      <c r="F97" s="31"/>
      <c r="G97" s="31"/>
      <c r="H97" s="31"/>
      <c r="I97" s="31"/>
      <c r="J97" s="31"/>
      <c r="K97" s="31"/>
      <c r="L97" s="302"/>
      <c r="M97" s="302"/>
      <c r="N97" s="31"/>
      <c r="O97" s="345"/>
      <c r="P97" s="61"/>
      <c r="Q97" s="31"/>
      <c r="R97" s="31"/>
      <c r="S97" s="31"/>
      <c r="T97" s="31"/>
      <c r="U97" s="302"/>
      <c r="V97" s="302"/>
      <c r="W97" s="31"/>
      <c r="X97" s="61"/>
      <c r="Y97" s="61"/>
      <c r="Z97" s="31"/>
      <c r="AA97" s="31"/>
      <c r="AB97" s="31"/>
      <c r="AC97" s="61"/>
      <c r="AD97" s="302"/>
    </row>
    <row r="98" spans="1:65" ht="28.95" customHeight="1" x14ac:dyDescent="0.3">
      <c r="A98" s="31" t="s">
        <v>111</v>
      </c>
      <c r="B98" s="274" t="s">
        <v>349</v>
      </c>
      <c r="C98" s="274"/>
      <c r="D98" s="274"/>
      <c r="E98" s="274"/>
      <c r="F98" s="274"/>
      <c r="G98" s="274"/>
      <c r="H98" s="274"/>
      <c r="I98" s="274"/>
      <c r="J98" s="274"/>
      <c r="K98" s="274"/>
      <c r="L98" s="274"/>
      <c r="M98" s="274"/>
      <c r="N98" s="274"/>
      <c r="O98" s="274"/>
      <c r="P98" s="274"/>
      <c r="Q98" s="274"/>
      <c r="R98" s="274"/>
      <c r="S98" s="274"/>
      <c r="T98" s="274"/>
      <c r="U98" s="274"/>
      <c r="V98" s="274"/>
      <c r="W98" s="274"/>
      <c r="X98" s="274"/>
      <c r="Y98" s="274"/>
      <c r="Z98" s="274"/>
      <c r="AA98" s="274"/>
      <c r="AB98" s="274"/>
      <c r="AC98" s="274"/>
      <c r="AD98" s="274"/>
      <c r="AE98" s="311"/>
      <c r="AF98" s="76"/>
      <c r="AG98" s="60"/>
      <c r="AH98" s="60"/>
      <c r="AI98" s="76"/>
      <c r="AJ98" s="329"/>
      <c r="AK98" s="185"/>
      <c r="AL98" s="60"/>
      <c r="AM98" s="311"/>
      <c r="AN98" s="311"/>
      <c r="AO98" s="76"/>
      <c r="AP98" s="60"/>
      <c r="AQ98" s="60"/>
      <c r="AR98" s="76"/>
      <c r="AS98" s="185"/>
      <c r="AT98" s="185"/>
      <c r="AU98" s="60"/>
      <c r="AV98" s="311"/>
      <c r="AW98" s="311"/>
      <c r="AX98" s="76"/>
      <c r="AY98" s="60"/>
      <c r="AZ98" s="60"/>
      <c r="BA98" s="76"/>
      <c r="BB98" s="322"/>
      <c r="BC98" s="185"/>
      <c r="BD98" s="60"/>
      <c r="BE98" s="41"/>
      <c r="BF98" s="36"/>
      <c r="BG98" s="76"/>
      <c r="BH98" s="76"/>
      <c r="BI98" s="60"/>
      <c r="BJ98" s="60"/>
      <c r="BK98" s="76"/>
      <c r="BL98" s="60"/>
      <c r="BM98" s="60"/>
    </row>
    <row r="99" spans="1:65" x14ac:dyDescent="0.3">
      <c r="A99" s="30" t="s">
        <v>350</v>
      </c>
    </row>
    <row r="100" spans="1:65" s="30" customFormat="1" x14ac:dyDescent="0.3">
      <c r="A100" s="31" t="s">
        <v>351</v>
      </c>
      <c r="L100" s="300"/>
      <c r="M100" s="300"/>
      <c r="O100" s="343"/>
      <c r="P100" s="55"/>
      <c r="U100" s="300"/>
      <c r="V100" s="300"/>
      <c r="X100" s="55"/>
      <c r="Y100" s="55"/>
      <c r="AA100" s="194"/>
      <c r="AB100" s="194"/>
      <c r="AC100" s="55"/>
      <c r="AD100" s="300"/>
      <c r="AE100" s="300"/>
      <c r="AG100" s="55"/>
      <c r="AH100" s="55"/>
      <c r="AJ100" s="328"/>
      <c r="AK100" s="194"/>
      <c r="AL100" s="55"/>
      <c r="AM100" s="300"/>
      <c r="AN100" s="300"/>
      <c r="AP100" s="55"/>
      <c r="AQ100" s="55"/>
      <c r="AS100" s="194"/>
      <c r="AT100" s="194"/>
      <c r="AU100" s="55"/>
      <c r="AV100" s="300"/>
      <c r="AW100" s="300"/>
      <c r="AY100" s="55"/>
      <c r="AZ100" s="55"/>
      <c r="BB100" s="320"/>
      <c r="BC100" s="194"/>
      <c r="BD100" s="55"/>
      <c r="BI100" s="55"/>
      <c r="BJ100" s="55"/>
    </row>
    <row r="101" spans="1:65" s="30" customFormat="1" x14ac:dyDescent="0.3">
      <c r="L101" s="300"/>
      <c r="M101" s="300"/>
      <c r="O101" s="343"/>
      <c r="P101" s="55"/>
      <c r="U101" s="300"/>
      <c r="V101" s="300"/>
      <c r="X101" s="55"/>
      <c r="Y101" s="55"/>
      <c r="AA101" s="194"/>
      <c r="AB101" s="194"/>
      <c r="AC101" s="55"/>
      <c r="AD101" s="300"/>
      <c r="AE101" s="300"/>
      <c r="AG101" s="55"/>
      <c r="AH101" s="55"/>
      <c r="AJ101" s="328"/>
      <c r="AK101" s="194"/>
      <c r="AL101" s="55"/>
      <c r="AM101" s="300"/>
      <c r="AN101" s="300"/>
      <c r="AP101" s="55"/>
      <c r="AQ101" s="55"/>
      <c r="AS101" s="194"/>
      <c r="AT101" s="194"/>
      <c r="AU101" s="55"/>
      <c r="AV101" s="300"/>
      <c r="AW101" s="300"/>
      <c r="AY101" s="55"/>
      <c r="AZ101" s="55"/>
      <c r="BB101" s="320"/>
      <c r="BC101" s="194"/>
      <c r="BD101" s="55"/>
      <c r="BI101" s="55"/>
      <c r="BJ101" s="55"/>
    </row>
    <row r="102" spans="1:65" x14ac:dyDescent="0.3">
      <c r="A102" t="s">
        <v>235</v>
      </c>
    </row>
    <row r="103" spans="1:65" s="30" customFormat="1" ht="16.2" customHeight="1" x14ac:dyDescent="0.3">
      <c r="A103" s="30" t="s">
        <v>233</v>
      </c>
      <c r="C103" s="48"/>
      <c r="D103" s="48"/>
      <c r="E103" s="85"/>
      <c r="F103" s="48"/>
      <c r="G103" s="48"/>
      <c r="H103" s="48"/>
      <c r="I103" s="48"/>
      <c r="J103" s="48"/>
      <c r="K103" s="48"/>
      <c r="L103" s="303"/>
      <c r="M103" s="303"/>
      <c r="N103" s="85"/>
      <c r="O103" s="346"/>
      <c r="P103" s="58"/>
      <c r="Q103" s="85"/>
      <c r="R103" s="177"/>
      <c r="S103" s="177"/>
      <c r="T103" s="48"/>
      <c r="U103" s="303"/>
      <c r="V103" s="303"/>
      <c r="W103" s="85"/>
      <c r="X103" s="58"/>
      <c r="Y103" s="58"/>
      <c r="Z103" s="85"/>
      <c r="AA103" s="191"/>
      <c r="AB103" s="191"/>
      <c r="AC103" s="58"/>
      <c r="AD103" s="303"/>
      <c r="AE103" s="303"/>
      <c r="AF103" s="85"/>
      <c r="AG103" s="58"/>
      <c r="AH103" s="58"/>
      <c r="AI103" s="85"/>
      <c r="AJ103" s="330"/>
      <c r="AK103" s="191"/>
      <c r="AL103" s="58"/>
      <c r="AM103" s="303"/>
      <c r="AN103" s="303"/>
      <c r="AO103" s="85"/>
      <c r="AP103" s="58"/>
      <c r="AQ103" s="58"/>
      <c r="AR103" s="85"/>
      <c r="AS103" s="191"/>
      <c r="AT103" s="191"/>
      <c r="AU103" s="58"/>
      <c r="AV103" s="303"/>
      <c r="AW103" s="303"/>
      <c r="AX103" s="85"/>
      <c r="AY103" s="58"/>
      <c r="AZ103" s="58"/>
      <c r="BA103" s="85"/>
      <c r="BB103" s="323"/>
      <c r="BC103" s="191"/>
      <c r="BD103" s="58"/>
      <c r="BE103" s="48"/>
      <c r="BF103" s="48"/>
      <c r="BG103" s="85"/>
      <c r="BH103" s="85"/>
      <c r="BI103" s="58"/>
      <c r="BJ103" s="58"/>
      <c r="BK103" s="85"/>
      <c r="BL103" s="177"/>
      <c r="BM103" s="177"/>
    </row>
    <row r="104" spans="1:65" s="30" customFormat="1" ht="14.4" customHeight="1" x14ac:dyDescent="0.3">
      <c r="A104" s="30" t="s">
        <v>229</v>
      </c>
      <c r="C104" s="48"/>
      <c r="D104" s="48"/>
      <c r="E104" s="85"/>
      <c r="F104" s="48"/>
      <c r="G104" s="48"/>
      <c r="H104" s="48"/>
      <c r="I104" s="48"/>
      <c r="J104" s="48"/>
      <c r="K104" s="48"/>
      <c r="L104" s="303"/>
      <c r="M104" s="303"/>
      <c r="N104" s="85"/>
      <c r="O104" s="346"/>
      <c r="P104" s="58"/>
      <c r="Q104" s="85"/>
      <c r="R104" s="177"/>
      <c r="S104" s="177"/>
      <c r="T104" s="48"/>
      <c r="U104" s="303"/>
      <c r="V104" s="303"/>
      <c r="W104" s="85"/>
      <c r="X104" s="58"/>
      <c r="Y104" s="58"/>
      <c r="Z104" s="85"/>
      <c r="AA104" s="191"/>
      <c r="AB104" s="191"/>
      <c r="AC104" s="58"/>
      <c r="AD104" s="303"/>
      <c r="AE104" s="303"/>
      <c r="AF104" s="85"/>
      <c r="AG104" s="58"/>
      <c r="AH104" s="58"/>
      <c r="AI104" s="85"/>
      <c r="AJ104" s="330"/>
      <c r="AK104" s="191"/>
      <c r="AL104" s="58"/>
      <c r="AM104" s="303"/>
      <c r="AN104" s="303"/>
      <c r="AO104" s="85"/>
      <c r="AP104" s="58"/>
      <c r="AQ104" s="58"/>
      <c r="AR104" s="85"/>
      <c r="AS104" s="191"/>
      <c r="AT104" s="191"/>
      <c r="AU104" s="58"/>
      <c r="AV104" s="303"/>
      <c r="AW104" s="303"/>
      <c r="AX104" s="85"/>
      <c r="AY104" s="58"/>
      <c r="AZ104" s="58"/>
      <c r="BA104" s="85"/>
      <c r="BB104" s="323"/>
      <c r="BC104" s="191"/>
      <c r="BD104" s="58"/>
      <c r="BE104" s="48"/>
      <c r="BF104" s="48"/>
      <c r="BG104" s="85"/>
      <c r="BH104" s="85"/>
      <c r="BI104" s="58"/>
      <c r="BJ104" s="58"/>
      <c r="BK104" s="85"/>
      <c r="BL104" s="177"/>
      <c r="BM104" s="177"/>
    </row>
    <row r="105" spans="1:65" s="30" customFormat="1" ht="14.4" customHeight="1" x14ac:dyDescent="0.3">
      <c r="A105" s="30" t="s">
        <v>230</v>
      </c>
      <c r="C105" s="48"/>
      <c r="D105" s="48"/>
      <c r="E105" s="85"/>
      <c r="F105" s="48"/>
      <c r="G105" s="48"/>
      <c r="H105" s="48"/>
      <c r="I105" s="48"/>
      <c r="J105" s="48"/>
      <c r="K105" s="48"/>
      <c r="L105" s="303"/>
      <c r="M105" s="303"/>
      <c r="N105" s="85"/>
      <c r="O105" s="346"/>
      <c r="P105" s="58"/>
      <c r="Q105" s="85"/>
      <c r="R105" s="177"/>
      <c r="S105" s="177"/>
      <c r="T105" s="48"/>
      <c r="U105" s="303"/>
      <c r="V105" s="303"/>
      <c r="W105" s="85"/>
      <c r="X105" s="58"/>
      <c r="Y105" s="58"/>
      <c r="Z105" s="85"/>
      <c r="AA105" s="191"/>
      <c r="AB105" s="191"/>
      <c r="AC105" s="58"/>
      <c r="AD105" s="303"/>
      <c r="AE105" s="303"/>
      <c r="AF105" s="85"/>
      <c r="AG105" s="58"/>
      <c r="AH105" s="58"/>
      <c r="AI105" s="85"/>
      <c r="AJ105" s="330"/>
      <c r="AK105" s="191"/>
      <c r="AL105" s="58"/>
      <c r="AM105" s="303"/>
      <c r="AN105" s="303"/>
      <c r="AO105" s="85"/>
      <c r="AP105" s="58"/>
      <c r="AQ105" s="58"/>
      <c r="AR105" s="85"/>
      <c r="AS105" s="191"/>
      <c r="AT105" s="191"/>
      <c r="AU105" s="58"/>
      <c r="AV105" s="303"/>
      <c r="AW105" s="303"/>
      <c r="AX105" s="85"/>
      <c r="AY105" s="58"/>
      <c r="AZ105" s="58"/>
      <c r="BA105" s="85"/>
      <c r="BB105" s="323"/>
      <c r="BC105" s="191"/>
      <c r="BD105" s="58"/>
      <c r="BE105" s="48"/>
      <c r="BF105" s="48"/>
      <c r="BG105" s="85"/>
      <c r="BH105" s="85"/>
      <c r="BI105" s="58"/>
      <c r="BJ105" s="58"/>
      <c r="BK105" s="85"/>
      <c r="BL105" s="177"/>
      <c r="BM105" s="177"/>
    </row>
    <row r="106" spans="1:65" s="30" customFormat="1" ht="15" customHeight="1" x14ac:dyDescent="0.3">
      <c r="A106" s="30" t="s">
        <v>231</v>
      </c>
      <c r="C106" s="48"/>
      <c r="D106" s="48"/>
      <c r="E106" s="85"/>
      <c r="F106" s="48"/>
      <c r="G106" s="48"/>
      <c r="H106" s="48"/>
      <c r="I106" s="48"/>
      <c r="J106" s="48"/>
      <c r="K106" s="48"/>
      <c r="L106" s="303"/>
      <c r="M106" s="303"/>
      <c r="N106" s="85"/>
      <c r="O106" s="346"/>
      <c r="P106" s="58"/>
      <c r="Q106" s="85"/>
      <c r="R106" s="177"/>
      <c r="S106" s="177"/>
      <c r="T106" s="48"/>
      <c r="U106" s="303"/>
      <c r="V106" s="303"/>
      <c r="W106" s="85"/>
      <c r="X106" s="58"/>
      <c r="Y106" s="58"/>
      <c r="Z106" s="85"/>
      <c r="AA106" s="191"/>
      <c r="AB106" s="191"/>
      <c r="AC106" s="58"/>
      <c r="AD106" s="303"/>
      <c r="AE106" s="303"/>
      <c r="AF106" s="85"/>
      <c r="AG106" s="58"/>
      <c r="AH106" s="58"/>
      <c r="AI106" s="85"/>
      <c r="AJ106" s="330"/>
      <c r="AK106" s="191"/>
      <c r="AL106" s="58"/>
      <c r="AM106" s="303"/>
      <c r="AN106" s="303"/>
      <c r="AO106" s="85"/>
      <c r="AP106" s="58"/>
      <c r="AQ106" s="58"/>
      <c r="AR106" s="85"/>
      <c r="AS106" s="191"/>
      <c r="AT106" s="191"/>
      <c r="AU106" s="58"/>
      <c r="AV106" s="303"/>
      <c r="AW106" s="303"/>
      <c r="AX106" s="85"/>
      <c r="AY106" s="58"/>
      <c r="AZ106" s="58"/>
      <c r="BA106" s="85"/>
      <c r="BB106" s="323"/>
      <c r="BC106" s="191"/>
      <c r="BD106" s="58"/>
      <c r="BE106" s="48"/>
      <c r="BF106" s="48"/>
      <c r="BG106" s="85"/>
      <c r="BH106" s="85"/>
      <c r="BI106" s="58"/>
      <c r="BJ106" s="58"/>
      <c r="BK106" s="85"/>
      <c r="BL106" s="177"/>
      <c r="BM106" s="177"/>
    </row>
    <row r="107" spans="1:65" s="30" customFormat="1" ht="13.2" customHeight="1" x14ac:dyDescent="0.3">
      <c r="A107" s="30" t="s">
        <v>232</v>
      </c>
      <c r="C107" s="48"/>
      <c r="D107" s="48"/>
      <c r="E107" s="85"/>
      <c r="F107" s="48"/>
      <c r="G107" s="48"/>
      <c r="H107" s="48"/>
      <c r="I107" s="48"/>
      <c r="J107" s="48"/>
      <c r="K107" s="48"/>
      <c r="L107" s="303"/>
      <c r="M107" s="303"/>
      <c r="N107" s="85"/>
      <c r="O107" s="346"/>
      <c r="P107" s="58"/>
      <c r="Q107" s="85"/>
      <c r="R107" s="177"/>
      <c r="S107" s="177"/>
      <c r="T107" s="48"/>
      <c r="U107" s="303"/>
      <c r="V107" s="303"/>
      <c r="W107" s="85"/>
      <c r="X107" s="58"/>
      <c r="Y107" s="58"/>
      <c r="Z107" s="85"/>
      <c r="AA107" s="191"/>
      <c r="AB107" s="191"/>
      <c r="AC107" s="58"/>
      <c r="AD107" s="303"/>
      <c r="AE107" s="303"/>
      <c r="AF107" s="85"/>
      <c r="AG107" s="58"/>
      <c r="AH107" s="58"/>
      <c r="AI107" s="85"/>
      <c r="AJ107" s="330"/>
      <c r="AK107" s="191"/>
      <c r="AL107" s="58"/>
      <c r="AM107" s="303"/>
      <c r="AN107" s="303"/>
      <c r="AO107" s="85"/>
      <c r="AP107" s="58"/>
      <c r="AQ107" s="58"/>
      <c r="AR107" s="85"/>
      <c r="AS107" s="191"/>
      <c r="AT107" s="191"/>
      <c r="AU107" s="58"/>
      <c r="AV107" s="303"/>
      <c r="AW107" s="303"/>
      <c r="AX107" s="85"/>
      <c r="AY107" s="58"/>
      <c r="AZ107" s="58"/>
      <c r="BA107" s="85"/>
      <c r="BB107" s="323"/>
      <c r="BC107" s="191"/>
      <c r="BD107" s="58"/>
      <c r="BE107" s="48"/>
      <c r="BF107" s="48"/>
      <c r="BG107" s="85"/>
      <c r="BH107" s="85"/>
      <c r="BI107" s="58"/>
      <c r="BJ107" s="58"/>
      <c r="BK107" s="85"/>
      <c r="BL107" s="177"/>
      <c r="BM107" s="177"/>
    </row>
    <row r="108" spans="1:65" s="30" customFormat="1" x14ac:dyDescent="0.3">
      <c r="A108" s="30" t="s">
        <v>234</v>
      </c>
      <c r="L108" s="300"/>
      <c r="M108" s="300"/>
      <c r="O108" s="343"/>
      <c r="P108" s="55"/>
      <c r="U108" s="300"/>
      <c r="V108" s="300"/>
      <c r="X108" s="55"/>
      <c r="Y108" s="55"/>
      <c r="AA108" s="194"/>
      <c r="AB108" s="194"/>
      <c r="AC108" s="55"/>
      <c r="AD108" s="300"/>
      <c r="AE108" s="300"/>
      <c r="AG108" s="55"/>
      <c r="AH108" s="55"/>
      <c r="AJ108" s="328"/>
      <c r="AK108" s="194"/>
      <c r="AL108" s="55"/>
      <c r="AM108" s="300"/>
      <c r="AN108" s="300"/>
      <c r="AP108" s="55"/>
      <c r="AQ108" s="55"/>
      <c r="AS108" s="194"/>
      <c r="AT108" s="194"/>
      <c r="AU108" s="55"/>
      <c r="AV108" s="300"/>
      <c r="AW108" s="300"/>
      <c r="AY108" s="55"/>
      <c r="AZ108" s="55"/>
      <c r="BB108" s="320"/>
      <c r="BC108" s="194"/>
      <c r="BD108" s="55"/>
      <c r="BI108" s="55"/>
      <c r="BJ108" s="55"/>
    </row>
    <row r="109" spans="1:65" s="30" customFormat="1" x14ac:dyDescent="0.3">
      <c r="A109" s="30" t="s">
        <v>354</v>
      </c>
      <c r="L109" s="300"/>
      <c r="M109" s="300"/>
      <c r="O109" s="343"/>
      <c r="P109" s="55"/>
      <c r="U109" s="300"/>
      <c r="V109" s="300"/>
      <c r="X109" s="55"/>
      <c r="Y109" s="55"/>
      <c r="AA109" s="194"/>
      <c r="AB109" s="194"/>
      <c r="AC109" s="55"/>
      <c r="AD109" s="300"/>
      <c r="AE109" s="300"/>
      <c r="AG109" s="55"/>
      <c r="AH109" s="55"/>
      <c r="AJ109" s="328"/>
      <c r="AK109" s="194"/>
      <c r="AL109" s="55"/>
      <c r="AM109" s="300"/>
      <c r="AN109" s="300"/>
      <c r="AP109" s="55"/>
      <c r="AQ109" s="55"/>
      <c r="AS109" s="194"/>
      <c r="AT109" s="194"/>
      <c r="AU109" s="55"/>
      <c r="AV109" s="300"/>
      <c r="AW109" s="300"/>
      <c r="AY109" s="55"/>
      <c r="AZ109" s="55"/>
      <c r="BB109" s="320"/>
      <c r="BC109" s="194"/>
      <c r="BD109" s="55"/>
      <c r="BI109" s="55"/>
      <c r="BJ109" s="55"/>
    </row>
    <row r="110" spans="1:65" s="30" customFormat="1" x14ac:dyDescent="0.3">
      <c r="A110" s="194"/>
      <c r="L110" s="300"/>
      <c r="M110" s="300"/>
      <c r="O110" s="343"/>
      <c r="P110" s="55"/>
      <c r="U110" s="300"/>
      <c r="V110" s="300"/>
      <c r="X110" s="55"/>
      <c r="Y110" s="55"/>
      <c r="AA110" s="194"/>
      <c r="AB110" s="194"/>
      <c r="AC110" s="55"/>
      <c r="AD110" s="300"/>
      <c r="AE110" s="300"/>
      <c r="AG110" s="55"/>
      <c r="AH110" s="55"/>
      <c r="AJ110" s="328"/>
      <c r="AK110" s="194"/>
      <c r="AL110" s="55"/>
      <c r="AM110" s="300"/>
      <c r="AN110" s="300"/>
      <c r="AP110" s="55"/>
      <c r="AQ110" s="55"/>
      <c r="AS110" s="194"/>
      <c r="AT110" s="194"/>
      <c r="AU110" s="55"/>
      <c r="AV110" s="300"/>
      <c r="AW110" s="300"/>
      <c r="AY110" s="55"/>
      <c r="AZ110" s="55"/>
      <c r="BB110" s="320"/>
      <c r="BC110" s="194"/>
      <c r="BD110" s="55"/>
      <c r="BI110" s="55"/>
      <c r="BJ110" s="55"/>
    </row>
    <row r="111" spans="1:65" x14ac:dyDescent="0.3">
      <c r="A111" s="194" t="s">
        <v>644</v>
      </c>
    </row>
    <row r="112" spans="1:65" x14ac:dyDescent="0.3">
      <c r="A112" s="73" t="s">
        <v>127</v>
      </c>
      <c r="B112" s="30" t="s">
        <v>128</v>
      </c>
    </row>
    <row r="113" spans="1:66" x14ac:dyDescent="0.3">
      <c r="A113" s="40" t="s">
        <v>129</v>
      </c>
      <c r="B113" s="30" t="s">
        <v>311</v>
      </c>
    </row>
    <row r="114" spans="1:66" x14ac:dyDescent="0.3">
      <c r="A114" s="32" t="s">
        <v>137</v>
      </c>
      <c r="B114" s="30" t="s">
        <v>131</v>
      </c>
    </row>
    <row r="115" spans="1:66" x14ac:dyDescent="0.3">
      <c r="A115" s="32" t="s">
        <v>132</v>
      </c>
      <c r="B115" s="30" t="s">
        <v>133</v>
      </c>
    </row>
    <row r="116" spans="1:66" x14ac:dyDescent="0.3">
      <c r="A116" s="32" t="s">
        <v>139</v>
      </c>
      <c r="B116" s="30" t="s">
        <v>134</v>
      </c>
    </row>
    <row r="117" spans="1:66" x14ac:dyDescent="0.3">
      <c r="A117" s="32" t="s">
        <v>135</v>
      </c>
      <c r="B117" s="30" t="s">
        <v>136</v>
      </c>
    </row>
    <row r="118" spans="1:66" x14ac:dyDescent="0.3">
      <c r="A118" s="30"/>
    </row>
    <row r="119" spans="1:66" x14ac:dyDescent="0.3">
      <c r="A119" t="s">
        <v>108</v>
      </c>
    </row>
    <row r="120" spans="1:66" ht="16.95" customHeight="1" x14ac:dyDescent="0.3">
      <c r="A120" s="37">
        <v>1</v>
      </c>
      <c r="B120" s="262" t="s">
        <v>113</v>
      </c>
      <c r="C120" s="262"/>
      <c r="D120" s="262"/>
      <c r="E120" s="262"/>
      <c r="F120" s="262"/>
    </row>
    <row r="121" spans="1:66" ht="16.95" customHeight="1" x14ac:dyDescent="0.3">
      <c r="A121" s="37">
        <v>2</v>
      </c>
      <c r="B121" s="262" t="s">
        <v>114</v>
      </c>
      <c r="C121" s="262"/>
      <c r="D121" s="262"/>
      <c r="E121" s="262"/>
      <c r="F121" s="262"/>
    </row>
    <row r="122" spans="1:66" ht="16.95" customHeight="1" x14ac:dyDescent="0.3">
      <c r="A122" s="37">
        <v>3</v>
      </c>
      <c r="B122" s="262" t="s">
        <v>115</v>
      </c>
      <c r="C122" s="262"/>
      <c r="D122" s="262"/>
      <c r="E122" s="262"/>
      <c r="F122" s="262"/>
    </row>
    <row r="123" spans="1:66" ht="16.2" customHeight="1" x14ac:dyDescent="0.3">
      <c r="A123" s="37">
        <v>4</v>
      </c>
      <c r="B123" s="262" t="s">
        <v>329</v>
      </c>
      <c r="C123" s="262"/>
      <c r="D123" s="262"/>
      <c r="E123" s="262"/>
      <c r="F123" s="262"/>
    </row>
    <row r="124" spans="1:66" ht="15.6" customHeight="1" x14ac:dyDescent="0.3">
      <c r="A124" s="37">
        <v>5</v>
      </c>
      <c r="B124" s="262" t="s">
        <v>125</v>
      </c>
      <c r="C124" s="262"/>
      <c r="D124" s="262"/>
      <c r="E124" s="262"/>
      <c r="F124" s="262"/>
    </row>
    <row r="125" spans="1:66" x14ac:dyDescent="0.3">
      <c r="A125" s="30"/>
    </row>
    <row r="126" spans="1:66" x14ac:dyDescent="0.3">
      <c r="A126" s="30"/>
    </row>
    <row r="127" spans="1:66" x14ac:dyDescent="0.3">
      <c r="A127" s="30" t="s">
        <v>215</v>
      </c>
      <c r="C127" s="32" t="s">
        <v>228</v>
      </c>
      <c r="T127" s="30"/>
      <c r="BN127" s="30"/>
    </row>
    <row r="128" spans="1:66" x14ac:dyDescent="0.3">
      <c r="A128" s="271" t="s">
        <v>214</v>
      </c>
      <c r="B128" s="271"/>
      <c r="C128" s="32">
        <v>2016</v>
      </c>
      <c r="D128" s="47" t="s">
        <v>223</v>
      </c>
      <c r="E128" s="47"/>
      <c r="T128" s="30"/>
      <c r="BN128" s="30"/>
    </row>
    <row r="129" spans="1:67" x14ac:dyDescent="0.3">
      <c r="A129" s="271" t="s">
        <v>216</v>
      </c>
      <c r="B129" s="271"/>
      <c r="C129" s="32">
        <v>2017</v>
      </c>
      <c r="D129" s="47" t="s">
        <v>224</v>
      </c>
      <c r="E129" s="47"/>
      <c r="T129" s="30"/>
      <c r="BN129" s="30"/>
    </row>
    <row r="130" spans="1:67" x14ac:dyDescent="0.3">
      <c r="A130" s="271" t="s">
        <v>217</v>
      </c>
      <c r="B130" s="271"/>
      <c r="C130" s="32">
        <v>2015</v>
      </c>
      <c r="D130" s="47" t="s">
        <v>222</v>
      </c>
      <c r="E130" s="47"/>
      <c r="T130" s="30"/>
      <c r="BN130" s="30"/>
    </row>
    <row r="131" spans="1:67" x14ac:dyDescent="0.3">
      <c r="A131" s="271" t="s">
        <v>226</v>
      </c>
      <c r="B131" s="271"/>
      <c r="C131" s="32">
        <v>2009</v>
      </c>
      <c r="D131" s="47" t="s">
        <v>225</v>
      </c>
      <c r="E131" s="47"/>
      <c r="T131" s="30"/>
      <c r="BN131" s="30"/>
    </row>
    <row r="132" spans="1:67" x14ac:dyDescent="0.3">
      <c r="A132" s="271" t="s">
        <v>204</v>
      </c>
      <c r="B132" s="271"/>
      <c r="C132" s="32">
        <v>2010</v>
      </c>
      <c r="D132" s="47" t="s">
        <v>227</v>
      </c>
      <c r="E132" s="47"/>
      <c r="T132" s="30"/>
      <c r="BN132" s="30"/>
    </row>
    <row r="133" spans="1:67" x14ac:dyDescent="0.3">
      <c r="A133" s="271" t="s">
        <v>205</v>
      </c>
      <c r="B133" s="271"/>
      <c r="C133" s="32">
        <v>2008</v>
      </c>
      <c r="D133" s="49" t="s">
        <v>218</v>
      </c>
      <c r="E133" s="49"/>
      <c r="T133" s="30"/>
      <c r="BN133" s="30"/>
    </row>
    <row r="134" spans="1:67" x14ac:dyDescent="0.3">
      <c r="A134" s="271" t="s">
        <v>206</v>
      </c>
      <c r="B134" s="271"/>
      <c r="C134" s="32">
        <v>2015</v>
      </c>
      <c r="D134" s="47" t="s">
        <v>219</v>
      </c>
      <c r="E134" s="47"/>
      <c r="T134" s="30"/>
      <c r="BN134" s="30"/>
    </row>
    <row r="135" spans="1:67" x14ac:dyDescent="0.3">
      <c r="A135" s="271" t="s">
        <v>207</v>
      </c>
      <c r="B135" s="271"/>
      <c r="C135" s="32" t="s">
        <v>212</v>
      </c>
      <c r="D135" s="47" t="s">
        <v>213</v>
      </c>
      <c r="E135" s="47"/>
      <c r="T135" s="30"/>
      <c r="BN135" s="30"/>
    </row>
    <row r="136" spans="1:67" x14ac:dyDescent="0.3">
      <c r="A136" s="271" t="s">
        <v>208</v>
      </c>
      <c r="B136" s="271"/>
      <c r="C136" s="32">
        <v>2007</v>
      </c>
      <c r="D136" s="47" t="s">
        <v>220</v>
      </c>
      <c r="E136" s="47"/>
      <c r="T136" s="30"/>
      <c r="BN136" s="30"/>
    </row>
    <row r="137" spans="1:67" x14ac:dyDescent="0.3">
      <c r="A137" s="271" t="s">
        <v>209</v>
      </c>
      <c r="B137" s="271"/>
      <c r="C137" s="32">
        <v>2015</v>
      </c>
      <c r="D137" s="47" t="s">
        <v>221</v>
      </c>
      <c r="E137" s="47"/>
      <c r="T137" s="30"/>
      <c r="BN137" s="30"/>
    </row>
    <row r="138" spans="1:67" x14ac:dyDescent="0.3">
      <c r="A138" s="30"/>
    </row>
    <row r="139" spans="1:67" x14ac:dyDescent="0.3">
      <c r="A139" s="30"/>
    </row>
    <row r="140" spans="1:67" x14ac:dyDescent="0.3">
      <c r="A140" s="30" t="s">
        <v>645</v>
      </c>
    </row>
    <row r="141" spans="1:67" x14ac:dyDescent="0.3">
      <c r="A141" s="47" t="s">
        <v>638</v>
      </c>
    </row>
    <row r="142" spans="1:67" s="30" customFormat="1" x14ac:dyDescent="0.3">
      <c r="L142" s="300"/>
      <c r="M142" s="300"/>
      <c r="O142" s="343"/>
      <c r="P142" s="55"/>
      <c r="U142" s="300"/>
      <c r="V142" s="300"/>
      <c r="X142" s="55"/>
      <c r="Y142" s="55"/>
      <c r="AA142" s="194"/>
      <c r="AB142" s="194"/>
      <c r="AC142" s="55"/>
      <c r="AD142" s="300"/>
      <c r="AE142" s="300"/>
      <c r="AG142" s="55"/>
      <c r="AH142" s="55"/>
      <c r="AJ142" s="328"/>
      <c r="AK142" s="194"/>
      <c r="AL142" s="55"/>
      <c r="AM142" s="300"/>
      <c r="AN142" s="300"/>
      <c r="AP142" s="55"/>
      <c r="AQ142" s="55"/>
      <c r="AS142" s="194"/>
      <c r="AT142" s="194"/>
      <c r="AU142" s="55"/>
      <c r="AV142" s="300"/>
      <c r="AW142" s="300"/>
      <c r="AY142" s="55"/>
      <c r="AZ142" s="55"/>
      <c r="BB142" s="320"/>
      <c r="BC142" s="194"/>
      <c r="BD142" s="55"/>
      <c r="BI142" s="55"/>
      <c r="BJ142" s="55"/>
    </row>
    <row r="143" spans="1:67" x14ac:dyDescent="0.3">
      <c r="A143" s="65" t="s">
        <v>316</v>
      </c>
      <c r="H143" s="31"/>
      <c r="T143" s="30"/>
      <c r="AC143" s="30"/>
      <c r="AL143" s="30"/>
      <c r="AU143" s="30"/>
      <c r="BD143" s="30"/>
      <c r="BN143" s="30"/>
      <c r="BO143" s="30"/>
    </row>
    <row r="144" spans="1:67" s="30" customFormat="1" x14ac:dyDescent="0.3">
      <c r="A144" s="269" t="s">
        <v>317</v>
      </c>
      <c r="B144" s="269"/>
      <c r="C144" s="269"/>
      <c r="D144" s="269"/>
      <c r="E144" s="269"/>
      <c r="F144" s="269"/>
      <c r="G144" s="269"/>
      <c r="H144" s="269"/>
      <c r="I144" s="269"/>
      <c r="J144" s="269"/>
      <c r="K144" s="269"/>
      <c r="L144" s="269"/>
      <c r="M144" s="269"/>
      <c r="N144" s="269"/>
      <c r="O144" s="269"/>
      <c r="P144" s="269"/>
      <c r="Q144" s="269"/>
      <c r="R144" s="269"/>
      <c r="S144" s="269"/>
      <c r="T144" s="269"/>
      <c r="U144" s="269"/>
      <c r="V144" s="269"/>
      <c r="W144" s="269"/>
      <c r="X144" s="269"/>
      <c r="Y144" s="269"/>
      <c r="Z144" s="269"/>
      <c r="AA144" s="269"/>
      <c r="AB144" s="269"/>
      <c r="AC144" s="269"/>
      <c r="AD144" s="300"/>
      <c r="AE144" s="300"/>
      <c r="AG144" s="55"/>
      <c r="AH144" s="55"/>
      <c r="AJ144" s="328"/>
      <c r="AK144" s="194"/>
      <c r="AM144" s="300"/>
      <c r="AN144" s="300"/>
      <c r="AP144" s="55"/>
      <c r="AQ144" s="55"/>
      <c r="AS144" s="194"/>
      <c r="AT144" s="194"/>
      <c r="AV144" s="300"/>
      <c r="AW144" s="300"/>
      <c r="AY144" s="55"/>
      <c r="AZ144" s="55"/>
      <c r="BB144" s="320"/>
      <c r="BC144" s="194"/>
      <c r="BI144" s="55"/>
      <c r="BJ144" s="55"/>
      <c r="BM144" s="55"/>
    </row>
    <row r="145" spans="1:67" x14ac:dyDescent="0.3">
      <c r="A145" s="276" t="s">
        <v>313</v>
      </c>
      <c r="B145" s="276"/>
      <c r="C145" s="276"/>
      <c r="D145" s="276"/>
      <c r="E145" s="276"/>
      <c r="F145" s="276"/>
      <c r="G145" s="276"/>
      <c r="H145" s="276"/>
      <c r="I145" s="276"/>
      <c r="J145" s="276"/>
      <c r="K145" s="276"/>
      <c r="L145" s="276"/>
      <c r="M145" s="276"/>
      <c r="N145" s="276"/>
      <c r="O145" s="276"/>
      <c r="P145" s="276"/>
      <c r="Q145" s="276"/>
      <c r="R145" s="276"/>
      <c r="S145" s="276"/>
      <c r="T145" s="276"/>
      <c r="U145" s="276"/>
      <c r="V145" s="276"/>
      <c r="W145" s="276"/>
      <c r="X145" s="276"/>
      <c r="Y145" s="276"/>
      <c r="Z145" s="276"/>
      <c r="AA145" s="276"/>
      <c r="AB145" s="276"/>
      <c r="AC145" s="276"/>
      <c r="AD145" s="276"/>
      <c r="AE145" s="312"/>
      <c r="AF145" s="83"/>
      <c r="AG145" s="354"/>
      <c r="AH145" s="354"/>
      <c r="AI145" s="83"/>
      <c r="AJ145" s="331"/>
      <c r="AK145" s="184"/>
      <c r="AL145" s="30"/>
      <c r="AU145" s="30"/>
      <c r="BD145" s="30"/>
      <c r="BM145" s="55"/>
      <c r="BN145" s="30"/>
      <c r="BO145" s="30"/>
    </row>
    <row r="146" spans="1:67" x14ac:dyDescent="0.3">
      <c r="A146" s="276" t="s">
        <v>314</v>
      </c>
      <c r="B146" s="276"/>
      <c r="C146" s="276"/>
      <c r="D146" s="276"/>
      <c r="E146" s="276"/>
      <c r="F146" s="276"/>
      <c r="G146" s="276"/>
      <c r="H146" s="276"/>
      <c r="I146" s="276"/>
      <c r="J146" s="276"/>
      <c r="K146" s="276"/>
      <c r="L146" s="276"/>
      <c r="M146" s="276"/>
      <c r="N146" s="276"/>
      <c r="O146" s="276"/>
      <c r="P146" s="276"/>
      <c r="Q146" s="276"/>
      <c r="R146" s="276"/>
      <c r="S146" s="276"/>
      <c r="T146" s="276"/>
      <c r="U146" s="276"/>
      <c r="V146" s="276"/>
      <c r="W146" s="276"/>
      <c r="X146" s="276"/>
      <c r="Y146" s="276"/>
      <c r="Z146" s="276"/>
      <c r="AA146" s="276"/>
      <c r="AB146" s="276"/>
      <c r="AC146" s="276"/>
      <c r="AD146" s="276"/>
      <c r="AE146" s="312"/>
      <c r="AF146" s="83"/>
      <c r="AG146" s="354"/>
      <c r="AH146" s="354"/>
      <c r="AI146" s="83"/>
      <c r="AJ146" s="331"/>
      <c r="AK146" s="184"/>
      <c r="AL146" s="30"/>
      <c r="AU146" s="30"/>
      <c r="BD146" s="30"/>
      <c r="BM146" s="55"/>
      <c r="BN146" s="30"/>
      <c r="BO146" s="30"/>
    </row>
    <row r="147" spans="1:67" x14ac:dyDescent="0.3">
      <c r="A147" s="276" t="s">
        <v>315</v>
      </c>
      <c r="B147" s="276"/>
      <c r="C147" s="276"/>
      <c r="D147" s="276"/>
      <c r="E147" s="276"/>
      <c r="F147" s="276"/>
      <c r="G147" s="276"/>
      <c r="H147" s="276"/>
      <c r="I147" s="276"/>
      <c r="J147" s="276"/>
      <c r="K147" s="276"/>
      <c r="L147" s="276"/>
      <c r="M147" s="276"/>
      <c r="N147" s="276"/>
      <c r="O147" s="276"/>
      <c r="P147" s="276"/>
      <c r="Q147" s="276"/>
      <c r="R147" s="276"/>
      <c r="S147" s="276"/>
      <c r="T147" s="276"/>
      <c r="U147" s="276"/>
      <c r="V147" s="276"/>
      <c r="W147" s="276"/>
      <c r="X147" s="276"/>
      <c r="Y147" s="276"/>
      <c r="Z147" s="276"/>
      <c r="AA147" s="276"/>
      <c r="AB147" s="276"/>
      <c r="AC147" s="276"/>
      <c r="AD147" s="276"/>
      <c r="AE147" s="276"/>
      <c r="AF147" s="276"/>
      <c r="AG147" s="276"/>
      <c r="AH147" s="276"/>
      <c r="AI147" s="276"/>
      <c r="AJ147" s="276"/>
      <c r="AK147" s="276"/>
      <c r="AL147" s="276"/>
      <c r="AM147" s="276"/>
      <c r="AN147" s="276"/>
      <c r="AO147" s="276"/>
      <c r="AP147" s="276"/>
      <c r="AQ147" s="276"/>
      <c r="AR147" s="276"/>
      <c r="AS147" s="276"/>
      <c r="AT147" s="276"/>
      <c r="AU147" s="276"/>
      <c r="AV147" s="276"/>
      <c r="AW147" s="276"/>
      <c r="AX147" s="276"/>
      <c r="AY147" s="276"/>
      <c r="AZ147" s="276"/>
      <c r="BA147" s="276"/>
      <c r="BB147" s="276"/>
      <c r="BC147" s="276"/>
      <c r="BD147" s="276"/>
      <c r="BE147" s="276"/>
      <c r="BF147" s="276"/>
      <c r="BG147" s="276"/>
      <c r="BH147" s="276"/>
      <c r="BI147" s="276"/>
      <c r="BJ147" s="276"/>
      <c r="BK147" s="276"/>
      <c r="BL147" s="276"/>
      <c r="BM147" s="276"/>
      <c r="BN147" s="276"/>
      <c r="BO147" s="276"/>
    </row>
    <row r="148" spans="1:67" x14ac:dyDescent="0.3">
      <c r="A148" s="276" t="s">
        <v>330</v>
      </c>
      <c r="B148" s="276"/>
      <c r="C148" s="276"/>
      <c r="D148" s="276"/>
      <c r="E148" s="276"/>
      <c r="F148" s="276"/>
      <c r="G148" s="276"/>
      <c r="H148" s="276"/>
      <c r="I148" s="276"/>
      <c r="J148" s="276"/>
      <c r="K148" s="276"/>
      <c r="L148" s="276"/>
      <c r="M148" s="276"/>
      <c r="N148" s="276"/>
      <c r="O148" s="276"/>
      <c r="P148" s="276"/>
      <c r="Q148" s="276"/>
      <c r="R148" s="276"/>
      <c r="S148" s="276"/>
      <c r="T148" s="276"/>
      <c r="U148" s="276"/>
      <c r="V148" s="276"/>
      <c r="W148" s="276"/>
      <c r="X148" s="276"/>
      <c r="Y148" s="276"/>
      <c r="Z148" s="276"/>
      <c r="AA148" s="276"/>
      <c r="AB148" s="276"/>
      <c r="AC148" s="276"/>
      <c r="BL148" s="55"/>
      <c r="BM148" s="55"/>
    </row>
  </sheetData>
  <sortState ref="A3:BB87">
    <sortCondition ref="B3:B87"/>
  </sortState>
  <mergeCells count="36">
    <mergeCell ref="AD1:AE1"/>
    <mergeCell ref="BF1:BG1"/>
    <mergeCell ref="BI1:BJ1"/>
    <mergeCell ref="AG1:AH1"/>
    <mergeCell ref="AM1:AN1"/>
    <mergeCell ref="AP1:AQ1"/>
    <mergeCell ref="AV1:AW1"/>
    <mergeCell ref="AY1:AZ1"/>
    <mergeCell ref="A148:AC148"/>
    <mergeCell ref="A136:B136"/>
    <mergeCell ref="A137:B137"/>
    <mergeCell ref="A130:B130"/>
    <mergeCell ref="A131:B131"/>
    <mergeCell ref="A132:B132"/>
    <mergeCell ref="A133:B133"/>
    <mergeCell ref="A134:B134"/>
    <mergeCell ref="A145:AD145"/>
    <mergeCell ref="A146:AD146"/>
    <mergeCell ref="A147:BO147"/>
    <mergeCell ref="A144:AC144"/>
    <mergeCell ref="BO1:BO2"/>
    <mergeCell ref="B124:F124"/>
    <mergeCell ref="A128:B128"/>
    <mergeCell ref="A129:B129"/>
    <mergeCell ref="A135:B135"/>
    <mergeCell ref="F1:J1"/>
    <mergeCell ref="L1:M1"/>
    <mergeCell ref="O1:P1"/>
    <mergeCell ref="B123:F123"/>
    <mergeCell ref="B122:F122"/>
    <mergeCell ref="B96:AD96"/>
    <mergeCell ref="B98:AD98"/>
    <mergeCell ref="B120:F120"/>
    <mergeCell ref="B121:F121"/>
    <mergeCell ref="U1:V1"/>
    <mergeCell ref="X1:Y1"/>
  </mergeCells>
  <hyperlinks>
    <hyperlink ref="D135" r:id="rId1"/>
    <hyperlink ref="D133" r:id="rId2"/>
    <hyperlink ref="D134" r:id="rId3"/>
    <hyperlink ref="D137" r:id="rId4"/>
    <hyperlink ref="D136" r:id="rId5"/>
    <hyperlink ref="D130" r:id="rId6"/>
    <hyperlink ref="D128" r:id="rId7"/>
    <hyperlink ref="D129" r:id="rId8"/>
    <hyperlink ref="D131" r:id="rId9"/>
    <hyperlink ref="D132" r:id="rId10"/>
    <hyperlink ref="A145" r:id="rId11" display="http://datazone.birdlife.org/info/euroredlist"/>
    <hyperlink ref="A146" r:id="rId12" display="http://datazone.birdlife.org/species/search"/>
    <hyperlink ref="A147" r:id="rId13" display="http://www.birdlife.org/europe-and-central-asia/news/hot-press-european-birds-conservation-concern"/>
    <hyperlink ref="A148" r:id="rId14" display="http://pub.dof.dk/dof/Artikel/Vestpalæarktiske_Fugle.pdf"/>
    <hyperlink ref="A141" r:id="rId15"/>
  </hyperlinks>
  <pageMargins left="0.7" right="0.7" top="0.75" bottom="0.75" header="0.3" footer="0.3"/>
  <pageSetup paperSize="8" scale="49" orientation="portrait" r:id="rId1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dimension ref="A1:CG58"/>
  <sheetViews>
    <sheetView topLeftCell="V3" workbookViewId="0">
      <selection activeCell="D18" sqref="D18"/>
    </sheetView>
  </sheetViews>
  <sheetFormatPr defaultRowHeight="14.4" x14ac:dyDescent="0.3"/>
  <cols>
    <col min="1" max="1" width="11.33203125" customWidth="1"/>
    <col min="2" max="2" width="6.77734375" customWidth="1"/>
    <col min="3" max="4" width="19.109375" customWidth="1"/>
    <col min="5" max="5" width="9.44140625" customWidth="1"/>
    <col min="6" max="6" width="10.44140625" customWidth="1"/>
    <col min="7" max="7" width="8.88671875" customWidth="1"/>
    <col min="8" max="8" width="6.33203125" customWidth="1"/>
    <col min="9" max="9" width="7" customWidth="1"/>
    <col min="10" max="10" width="7.6640625" customWidth="1"/>
    <col min="11" max="11" width="9.33203125" customWidth="1"/>
    <col min="12" max="12" width="8.88671875" style="55"/>
    <col min="13" max="13" width="7.44140625" customWidth="1"/>
    <col min="14" max="14" width="12.33203125" style="55" customWidth="1"/>
    <col min="15" max="15" width="9.21875" customWidth="1"/>
    <col min="16" max="16" width="11.88671875" customWidth="1"/>
    <col min="17" max="17" width="16.33203125" customWidth="1"/>
    <col min="18" max="18" width="9.88671875" customWidth="1"/>
    <col min="19" max="19" width="7" customWidth="1"/>
    <col min="20" max="20" width="13.5546875" customWidth="1"/>
    <col min="21" max="21" width="6.6640625" customWidth="1"/>
    <col min="22" max="22" width="18.33203125" customWidth="1"/>
    <col min="23" max="23" width="17.44140625" customWidth="1"/>
  </cols>
  <sheetData>
    <row r="1" spans="1:85" s="30" customFormat="1" ht="31.95" customHeight="1" x14ac:dyDescent="0.3">
      <c r="A1" s="262" t="s">
        <v>431</v>
      </c>
      <c r="B1" s="262"/>
      <c r="C1" s="262"/>
      <c r="D1" s="262"/>
      <c r="E1" s="262"/>
      <c r="F1" s="262"/>
      <c r="G1" s="262"/>
      <c r="H1" s="262"/>
      <c r="I1" s="262"/>
      <c r="J1" s="262"/>
      <c r="K1" s="262"/>
      <c r="L1" s="55"/>
      <c r="N1" s="55"/>
    </row>
    <row r="2" spans="1:85" x14ac:dyDescent="0.3">
      <c r="A2" s="30"/>
      <c r="B2" s="30"/>
      <c r="C2" s="30"/>
      <c r="D2" s="30"/>
      <c r="E2" s="30" t="s">
        <v>364</v>
      </c>
      <c r="F2" s="272" t="s">
        <v>308</v>
      </c>
      <c r="G2" s="272"/>
      <c r="H2" s="272"/>
      <c r="I2" s="272"/>
      <c r="J2" s="272"/>
      <c r="K2" s="284" t="s">
        <v>363</v>
      </c>
      <c r="L2" s="284"/>
      <c r="M2" s="273" t="s">
        <v>379</v>
      </c>
      <c r="N2" s="273"/>
      <c r="O2" s="95" t="s">
        <v>430</v>
      </c>
      <c r="P2" s="273" t="s">
        <v>385</v>
      </c>
      <c r="Q2" s="273"/>
      <c r="R2" s="89" t="s">
        <v>382</v>
      </c>
      <c r="S2" s="102" t="s">
        <v>205</v>
      </c>
      <c r="T2" s="275" t="s">
        <v>379</v>
      </c>
      <c r="U2" s="275"/>
      <c r="V2" s="90" t="s">
        <v>430</v>
      </c>
      <c r="W2" s="275" t="s">
        <v>385</v>
      </c>
      <c r="X2" s="275"/>
      <c r="Y2" s="90" t="s">
        <v>382</v>
      </c>
      <c r="Z2" s="105" t="s">
        <v>206</v>
      </c>
      <c r="AA2" s="277" t="s">
        <v>379</v>
      </c>
      <c r="AB2" s="277"/>
      <c r="AC2" s="91" t="s">
        <v>430</v>
      </c>
      <c r="AD2" s="277" t="s">
        <v>385</v>
      </c>
      <c r="AE2" s="277"/>
      <c r="AF2" s="91" t="s">
        <v>382</v>
      </c>
      <c r="AG2" s="106" t="s">
        <v>207</v>
      </c>
      <c r="AH2" s="279" t="s">
        <v>379</v>
      </c>
      <c r="AI2" s="279"/>
      <c r="AJ2" s="92" t="s">
        <v>430</v>
      </c>
      <c r="AK2" s="279" t="s">
        <v>385</v>
      </c>
      <c r="AL2" s="279"/>
      <c r="AM2" s="92" t="s">
        <v>382</v>
      </c>
      <c r="AN2" s="107" t="s">
        <v>208</v>
      </c>
      <c r="AO2" s="280" t="s">
        <v>379</v>
      </c>
      <c r="AP2" s="280"/>
      <c r="AQ2" s="93" t="s">
        <v>430</v>
      </c>
      <c r="AR2" s="280" t="s">
        <v>385</v>
      </c>
      <c r="AS2" s="280"/>
      <c r="AT2" s="93" t="s">
        <v>382</v>
      </c>
      <c r="AU2" s="108" t="s">
        <v>209</v>
      </c>
      <c r="AV2" s="109"/>
      <c r="AW2" s="278" t="s">
        <v>379</v>
      </c>
      <c r="AX2" s="278"/>
      <c r="AY2" s="88" t="s">
        <v>430</v>
      </c>
      <c r="AZ2" s="278" t="s">
        <v>385</v>
      </c>
      <c r="BA2" s="278"/>
      <c r="BB2" s="88" t="s">
        <v>382</v>
      </c>
    </row>
    <row r="3" spans="1:85" x14ac:dyDescent="0.3">
      <c r="A3" s="30" t="s">
        <v>0</v>
      </c>
      <c r="B3" s="30" t="s">
        <v>1</v>
      </c>
      <c r="C3" s="30" t="s">
        <v>2</v>
      </c>
      <c r="D3" s="30" t="s">
        <v>3</v>
      </c>
      <c r="E3" s="30" t="s">
        <v>365</v>
      </c>
      <c r="F3" s="57" t="s">
        <v>236</v>
      </c>
      <c r="G3" s="57" t="s">
        <v>21</v>
      </c>
      <c r="H3" s="57" t="s">
        <v>211</v>
      </c>
      <c r="I3" s="57" t="s">
        <v>4</v>
      </c>
      <c r="J3" s="57" t="s">
        <v>5</v>
      </c>
      <c r="K3" s="95" t="s">
        <v>6</v>
      </c>
      <c r="L3" s="89" t="s">
        <v>185</v>
      </c>
      <c r="M3" s="95" t="s">
        <v>380</v>
      </c>
      <c r="N3" s="95" t="s">
        <v>381</v>
      </c>
      <c r="O3" s="89">
        <v>40</v>
      </c>
      <c r="P3" s="95" t="s">
        <v>383</v>
      </c>
      <c r="Q3" s="95" t="s">
        <v>384</v>
      </c>
      <c r="R3" s="101" t="s">
        <v>386</v>
      </c>
      <c r="S3" s="66" t="s">
        <v>320</v>
      </c>
      <c r="T3" s="90" t="s">
        <v>380</v>
      </c>
      <c r="U3" s="90" t="s">
        <v>381</v>
      </c>
      <c r="V3" s="90">
        <v>40</v>
      </c>
      <c r="W3" s="90" t="s">
        <v>383</v>
      </c>
      <c r="X3" s="90" t="s">
        <v>384</v>
      </c>
      <c r="Y3" s="104" t="s">
        <v>386</v>
      </c>
      <c r="Z3" s="91" t="s">
        <v>8</v>
      </c>
      <c r="AA3" s="91" t="s">
        <v>380</v>
      </c>
      <c r="AB3" s="91" t="s">
        <v>381</v>
      </c>
      <c r="AC3" s="91">
        <v>300</v>
      </c>
      <c r="AD3" s="91" t="s">
        <v>383</v>
      </c>
      <c r="AE3" s="91" t="s">
        <v>384</v>
      </c>
      <c r="AF3" s="103" t="s">
        <v>386</v>
      </c>
      <c r="AG3" s="92" t="s">
        <v>10</v>
      </c>
      <c r="AH3" s="92" t="s">
        <v>380</v>
      </c>
      <c r="AI3" s="92" t="s">
        <v>381</v>
      </c>
      <c r="AJ3" s="92">
        <v>60</v>
      </c>
      <c r="AK3" s="92" t="s">
        <v>383</v>
      </c>
      <c r="AL3" s="92" t="s">
        <v>384</v>
      </c>
      <c r="AM3" s="110" t="s">
        <v>386</v>
      </c>
      <c r="AN3" s="93" t="s">
        <v>9</v>
      </c>
      <c r="AO3" s="93" t="s">
        <v>380</v>
      </c>
      <c r="AP3" s="93" t="s">
        <v>381</v>
      </c>
      <c r="AQ3" s="93">
        <v>60</v>
      </c>
      <c r="AR3" s="93" t="s">
        <v>383</v>
      </c>
      <c r="AS3" s="93" t="s">
        <v>384</v>
      </c>
      <c r="AT3" s="111" t="s">
        <v>386</v>
      </c>
      <c r="AU3" s="88" t="s">
        <v>7</v>
      </c>
      <c r="AV3" s="87" t="s">
        <v>319</v>
      </c>
      <c r="AW3" s="88" t="s">
        <v>380</v>
      </c>
      <c r="AX3" s="88" t="s">
        <v>381</v>
      </c>
      <c r="AY3" s="88">
        <v>400</v>
      </c>
      <c r="AZ3" s="88" t="s">
        <v>383</v>
      </c>
      <c r="BA3" s="88" t="s">
        <v>384</v>
      </c>
      <c r="BB3" s="112" t="s">
        <v>386</v>
      </c>
    </row>
    <row r="4" spans="1:85" s="30" customFormat="1" x14ac:dyDescent="0.3">
      <c r="A4" s="30" t="s">
        <v>366</v>
      </c>
      <c r="B4" s="34">
        <v>2180</v>
      </c>
      <c r="C4" s="39" t="s">
        <v>360</v>
      </c>
      <c r="D4" s="30" t="s">
        <v>367</v>
      </c>
      <c r="E4" s="94">
        <v>4</v>
      </c>
      <c r="F4" s="94"/>
      <c r="G4" s="94"/>
      <c r="H4" s="94"/>
      <c r="I4" s="94"/>
      <c r="J4" s="94"/>
      <c r="K4" s="94" t="s">
        <v>82</v>
      </c>
      <c r="L4" s="94"/>
      <c r="M4" s="40" t="s">
        <v>394</v>
      </c>
      <c r="N4" s="40" t="s">
        <v>394</v>
      </c>
      <c r="O4" s="97">
        <f>O$3/M4</f>
        <v>0.4</v>
      </c>
      <c r="P4" s="118" t="s">
        <v>393</v>
      </c>
      <c r="Q4" s="114" t="s">
        <v>429</v>
      </c>
      <c r="S4" s="94"/>
      <c r="T4" s="94"/>
      <c r="U4" s="94"/>
      <c r="V4" s="94"/>
      <c r="W4" s="94"/>
      <c r="X4" s="94"/>
      <c r="Y4" s="40"/>
      <c r="Z4" s="94"/>
      <c r="AA4" s="94"/>
      <c r="AB4" s="94"/>
      <c r="AC4" s="94"/>
      <c r="AD4" s="94"/>
      <c r="AE4" s="94"/>
      <c r="AF4" s="40"/>
      <c r="AG4" s="94"/>
      <c r="AH4" s="94"/>
      <c r="AI4" s="94"/>
      <c r="AJ4" s="94"/>
      <c r="AK4" s="94"/>
      <c r="AL4" s="94"/>
      <c r="AM4" s="40"/>
      <c r="AN4" s="94"/>
      <c r="AO4" s="94"/>
      <c r="AP4" s="94"/>
      <c r="AQ4" s="94"/>
      <c r="AR4" s="94"/>
      <c r="AS4" s="94"/>
      <c r="AT4" s="40"/>
      <c r="AU4" s="94"/>
      <c r="AV4" s="94"/>
      <c r="AW4" s="94"/>
      <c r="AX4" s="94"/>
      <c r="AY4" s="94"/>
      <c r="AZ4" s="94"/>
      <c r="BA4" s="94"/>
      <c r="BB4" s="40"/>
      <c r="BC4" s="40"/>
      <c r="BD4" s="94"/>
      <c r="BF4" s="40"/>
      <c r="BK4" s="94"/>
      <c r="BL4" s="94"/>
      <c r="BM4" s="94"/>
      <c r="BN4" s="94"/>
      <c r="BO4" s="94"/>
      <c r="BP4" s="94"/>
      <c r="BQ4" s="94"/>
      <c r="BR4" s="94"/>
      <c r="BS4" s="94"/>
      <c r="BT4" s="94"/>
      <c r="BU4" s="94"/>
      <c r="BV4" s="94"/>
      <c r="BW4" s="94"/>
      <c r="BX4" s="94"/>
      <c r="BY4" s="94"/>
      <c r="BZ4" s="94"/>
      <c r="CA4" s="94"/>
      <c r="CB4" s="94"/>
      <c r="CC4" s="94"/>
      <c r="CD4" s="94"/>
      <c r="CE4" s="94"/>
      <c r="CF4" s="94"/>
      <c r="CG4" s="94"/>
    </row>
    <row r="5" spans="1:85" s="30" customFormat="1" x14ac:dyDescent="0.3">
      <c r="A5" s="30" t="s">
        <v>334</v>
      </c>
      <c r="B5" s="29">
        <v>2560</v>
      </c>
      <c r="C5" s="3" t="s">
        <v>331</v>
      </c>
      <c r="D5" s="30" t="s">
        <v>338</v>
      </c>
      <c r="E5" s="94">
        <v>13</v>
      </c>
      <c r="F5" s="94"/>
      <c r="G5" s="94"/>
      <c r="H5" s="94"/>
      <c r="I5" s="33"/>
      <c r="J5" s="33" t="s">
        <v>67</v>
      </c>
      <c r="K5" s="94" t="s">
        <v>68</v>
      </c>
      <c r="L5" s="94"/>
      <c r="M5" s="94">
        <v>0</v>
      </c>
      <c r="N5" s="94">
        <v>0</v>
      </c>
      <c r="O5" s="94" t="s">
        <v>122</v>
      </c>
      <c r="P5" s="94" t="s">
        <v>122</v>
      </c>
      <c r="Q5" s="117" t="s">
        <v>122</v>
      </c>
      <c r="R5" s="30" t="s">
        <v>122</v>
      </c>
      <c r="S5" s="94" t="s">
        <v>76</v>
      </c>
      <c r="T5" s="94"/>
      <c r="U5" s="94"/>
      <c r="V5" s="94"/>
      <c r="W5" s="94"/>
      <c r="X5" s="94"/>
      <c r="Y5" s="40"/>
      <c r="Z5" s="94"/>
      <c r="AA5" s="94"/>
      <c r="AB5" s="94"/>
      <c r="AC5" s="94"/>
      <c r="AF5" s="40"/>
      <c r="AG5" s="94">
        <v>1</v>
      </c>
      <c r="AH5" s="94"/>
      <c r="AI5" s="94"/>
      <c r="AJ5" s="94"/>
      <c r="AK5" s="94"/>
      <c r="AL5" s="94"/>
      <c r="AM5" s="40"/>
      <c r="AN5" s="94" t="s">
        <v>333</v>
      </c>
      <c r="AO5" s="94"/>
      <c r="AP5" s="94"/>
      <c r="AQ5" s="94"/>
      <c r="AR5" s="94"/>
      <c r="AS5" s="94"/>
      <c r="AT5" s="40"/>
      <c r="AU5" s="94"/>
      <c r="AV5" s="94"/>
      <c r="AW5" s="94"/>
      <c r="AX5" s="94"/>
      <c r="AY5" s="94"/>
      <c r="AZ5" s="94"/>
      <c r="BA5" s="94"/>
      <c r="BB5" s="40"/>
      <c r="BC5" s="40"/>
      <c r="BD5" s="94"/>
      <c r="BF5" s="40"/>
      <c r="BK5" s="94"/>
      <c r="BL5" s="94"/>
      <c r="BM5" s="94"/>
      <c r="BN5" s="94"/>
      <c r="BO5" s="94"/>
      <c r="BP5" s="94"/>
      <c r="BQ5" s="94"/>
      <c r="BR5" s="94"/>
      <c r="BS5" s="94"/>
      <c r="BT5" s="94"/>
      <c r="BU5" s="94"/>
      <c r="BV5" s="94"/>
      <c r="BW5" s="94"/>
      <c r="BX5" s="94"/>
      <c r="BY5" s="94"/>
      <c r="BZ5" s="94"/>
      <c r="CA5" s="94"/>
      <c r="CB5" s="94"/>
      <c r="CC5" s="94"/>
      <c r="CD5" s="94"/>
      <c r="CE5" s="94"/>
      <c r="CF5" s="94"/>
      <c r="CG5" s="94"/>
    </row>
    <row r="6" spans="1:85" s="30" customFormat="1" x14ac:dyDescent="0.3">
      <c r="A6" s="30" t="s">
        <v>369</v>
      </c>
      <c r="B6" s="34">
        <v>2870</v>
      </c>
      <c r="C6" s="39" t="s">
        <v>356</v>
      </c>
      <c r="D6" s="30" t="s">
        <v>368</v>
      </c>
      <c r="E6" s="94">
        <v>8</v>
      </c>
      <c r="F6" s="94"/>
      <c r="G6" s="94"/>
      <c r="H6" s="94"/>
      <c r="I6" s="94"/>
      <c r="J6" s="94"/>
      <c r="K6" s="94"/>
      <c r="L6" s="94"/>
      <c r="M6" s="40" t="s">
        <v>395</v>
      </c>
      <c r="N6" s="40" t="s">
        <v>395</v>
      </c>
      <c r="O6" s="97">
        <f t="shared" ref="O6:O26" si="0">O$3/M6</f>
        <v>8.0000000000000002E-3</v>
      </c>
      <c r="P6" s="99">
        <v>0</v>
      </c>
      <c r="Q6" s="118" t="s">
        <v>393</v>
      </c>
      <c r="R6" s="30" t="s">
        <v>318</v>
      </c>
      <c r="S6" s="94"/>
      <c r="T6" s="94"/>
      <c r="U6" s="94"/>
      <c r="V6" s="94"/>
      <c r="W6" s="94"/>
      <c r="X6" s="94"/>
      <c r="Y6" s="40"/>
      <c r="Z6" s="94" t="s">
        <v>80</v>
      </c>
      <c r="AA6" s="94">
        <v>4000</v>
      </c>
      <c r="AB6" s="94">
        <v>4200</v>
      </c>
      <c r="AC6" s="97">
        <f>AC3/AA6</f>
        <v>7.4999999999999997E-2</v>
      </c>
      <c r="AD6" s="120" t="s">
        <v>422</v>
      </c>
      <c r="AE6" s="120" t="s">
        <v>423</v>
      </c>
      <c r="AF6" s="40" t="s">
        <v>389</v>
      </c>
      <c r="AG6" s="94"/>
      <c r="AH6" s="94"/>
      <c r="AI6" s="94"/>
      <c r="AJ6" s="94"/>
      <c r="AK6" s="94"/>
      <c r="AL6" s="94"/>
      <c r="AM6" s="40"/>
      <c r="AN6" s="94"/>
      <c r="AO6" s="94"/>
      <c r="AP6" s="94"/>
      <c r="AQ6" s="94"/>
      <c r="AR6" s="94"/>
      <c r="AS6" s="94"/>
      <c r="AT6" s="40"/>
      <c r="AU6" s="94"/>
      <c r="AV6" s="94"/>
      <c r="AW6" s="94"/>
      <c r="AX6" s="94"/>
      <c r="AY6" s="94"/>
      <c r="AZ6" s="94"/>
      <c r="BA6" s="94"/>
      <c r="BB6" s="40"/>
      <c r="BC6" s="40"/>
      <c r="BD6" s="94"/>
      <c r="BF6" s="40"/>
      <c r="BK6" s="94"/>
      <c r="BL6" s="94"/>
      <c r="BM6" s="94"/>
      <c r="BN6" s="94"/>
      <c r="BO6" s="94"/>
      <c r="BP6" s="94"/>
      <c r="BQ6" s="94"/>
      <c r="BR6" s="94"/>
      <c r="BS6" s="94"/>
      <c r="BT6" s="94"/>
      <c r="BU6" s="94"/>
      <c r="BV6" s="94"/>
      <c r="BW6" s="94"/>
      <c r="BX6" s="94"/>
      <c r="BY6" s="94"/>
      <c r="BZ6" s="94"/>
      <c r="CA6" s="94"/>
      <c r="CB6" s="94"/>
      <c r="CC6" s="94"/>
      <c r="CD6" s="94"/>
      <c r="CE6" s="94"/>
      <c r="CF6" s="94"/>
      <c r="CG6" s="94"/>
    </row>
    <row r="7" spans="1:85" s="30" customFormat="1" x14ac:dyDescent="0.3">
      <c r="A7" s="30" t="s">
        <v>154</v>
      </c>
      <c r="B7" s="34">
        <v>2920</v>
      </c>
      <c r="C7" s="3" t="s">
        <v>118</v>
      </c>
      <c r="D7" s="30" t="s">
        <v>155</v>
      </c>
      <c r="E7" s="94">
        <v>11</v>
      </c>
      <c r="F7" s="94"/>
      <c r="G7" s="94"/>
      <c r="H7" s="94"/>
      <c r="I7" s="94"/>
      <c r="J7" s="33" t="s">
        <v>67</v>
      </c>
      <c r="K7" s="94" t="s">
        <v>122</v>
      </c>
      <c r="L7" s="94"/>
      <c r="M7" s="94">
        <v>0</v>
      </c>
      <c r="N7" s="94">
        <v>0</v>
      </c>
      <c r="O7" s="97" t="s">
        <v>122</v>
      </c>
      <c r="P7" s="94" t="s">
        <v>122</v>
      </c>
      <c r="Q7" s="94" t="s">
        <v>122</v>
      </c>
      <c r="R7" s="30" t="s">
        <v>122</v>
      </c>
      <c r="S7" s="94" t="s">
        <v>82</v>
      </c>
      <c r="T7" s="94"/>
      <c r="U7" s="94"/>
      <c r="V7" s="94"/>
      <c r="W7" s="94"/>
      <c r="X7" s="94"/>
      <c r="Y7" s="40"/>
      <c r="Z7" s="94"/>
      <c r="AA7" s="94"/>
      <c r="AB7" s="94"/>
      <c r="AC7" s="94"/>
      <c r="AD7" s="94"/>
      <c r="AE7" s="94"/>
      <c r="AF7" s="40"/>
      <c r="AG7" s="94">
        <v>3</v>
      </c>
      <c r="AH7" s="94"/>
      <c r="AI7" s="94"/>
      <c r="AJ7" s="94"/>
      <c r="AK7" s="94"/>
      <c r="AL7" s="94"/>
      <c r="AM7" s="40"/>
      <c r="AN7" s="94" t="s">
        <v>132</v>
      </c>
      <c r="AO7" s="94">
        <v>1931</v>
      </c>
      <c r="AP7" s="94">
        <v>2869</v>
      </c>
      <c r="AQ7" s="97">
        <f>AQ3/AO7</f>
        <v>3.1071983428275506E-2</v>
      </c>
      <c r="AR7" s="94">
        <v>0</v>
      </c>
      <c r="AS7" s="123" t="s">
        <v>424</v>
      </c>
      <c r="AT7" s="40" t="s">
        <v>404</v>
      </c>
      <c r="AU7" s="94" t="s">
        <v>122</v>
      </c>
      <c r="AV7" s="94"/>
      <c r="AW7" s="94"/>
      <c r="AX7" s="94"/>
      <c r="AY7" s="94"/>
      <c r="AZ7" s="94"/>
      <c r="BA7" s="94"/>
      <c r="BB7" s="40"/>
      <c r="BC7" s="40"/>
      <c r="BD7" s="94"/>
      <c r="BF7" s="40"/>
      <c r="BK7" s="94"/>
      <c r="BL7" s="94"/>
      <c r="BM7" s="94"/>
      <c r="BN7" s="94"/>
      <c r="BO7" s="94"/>
      <c r="BP7" s="94"/>
      <c r="BQ7" s="94"/>
      <c r="BR7" s="94"/>
      <c r="BS7" s="94"/>
      <c r="BT7" s="94"/>
      <c r="BU7" s="94"/>
      <c r="BV7" s="94"/>
      <c r="BW7" s="94"/>
      <c r="BX7" s="94"/>
      <c r="BY7" s="94"/>
      <c r="BZ7" s="94"/>
      <c r="CA7" s="94"/>
      <c r="CB7" s="94"/>
      <c r="CC7" s="94"/>
      <c r="CD7" s="94"/>
      <c r="CE7" s="94"/>
      <c r="CF7" s="94"/>
      <c r="CG7" s="94"/>
    </row>
    <row r="8" spans="1:85" s="30" customFormat="1" x14ac:dyDescent="0.3">
      <c r="A8" s="30" t="s">
        <v>152</v>
      </c>
      <c r="B8" s="34">
        <v>2930</v>
      </c>
      <c r="C8" s="3" t="s">
        <v>117</v>
      </c>
      <c r="D8" s="30" t="s">
        <v>153</v>
      </c>
      <c r="E8" s="94">
        <v>11</v>
      </c>
      <c r="F8" s="94" t="s">
        <v>80</v>
      </c>
      <c r="G8" s="94">
        <v>1</v>
      </c>
      <c r="H8" s="94" t="s">
        <v>87</v>
      </c>
      <c r="I8" s="94"/>
      <c r="J8" s="33" t="s">
        <v>67</v>
      </c>
      <c r="K8" s="94" t="s">
        <v>122</v>
      </c>
      <c r="L8" s="94"/>
      <c r="M8" s="94">
        <v>0</v>
      </c>
      <c r="N8" s="94">
        <v>0</v>
      </c>
      <c r="O8" s="97" t="s">
        <v>122</v>
      </c>
      <c r="P8" s="94" t="s">
        <v>122</v>
      </c>
      <c r="Q8" s="94" t="s">
        <v>122</v>
      </c>
      <c r="R8" s="30" t="s">
        <v>122</v>
      </c>
      <c r="S8" s="94" t="s">
        <v>76</v>
      </c>
      <c r="T8" s="94">
        <v>5</v>
      </c>
      <c r="U8" s="94">
        <v>10</v>
      </c>
      <c r="V8" s="97">
        <f>V3/T8</f>
        <v>8</v>
      </c>
      <c r="W8" s="120" t="s">
        <v>425</v>
      </c>
      <c r="X8" s="120" t="s">
        <v>425</v>
      </c>
      <c r="Y8" s="40" t="s">
        <v>389</v>
      </c>
      <c r="Z8" s="94" t="s">
        <v>76</v>
      </c>
      <c r="AA8" s="94"/>
      <c r="AB8" s="94"/>
      <c r="AC8" s="94"/>
      <c r="AD8" s="94"/>
      <c r="AE8" s="94"/>
      <c r="AF8" s="40"/>
      <c r="AG8" s="94">
        <v>1</v>
      </c>
      <c r="AH8" s="94"/>
      <c r="AI8" s="94"/>
      <c r="AJ8" s="94"/>
      <c r="AM8" s="40"/>
      <c r="AN8" s="94" t="s">
        <v>129</v>
      </c>
      <c r="AO8" s="94"/>
      <c r="AP8" s="94"/>
      <c r="AQ8" s="94"/>
      <c r="AR8" s="94"/>
      <c r="AS8" s="94"/>
      <c r="AT8" s="40"/>
      <c r="AU8" s="94" t="s">
        <v>122</v>
      </c>
      <c r="AV8" s="94"/>
      <c r="AW8" s="94"/>
      <c r="AX8" s="94"/>
      <c r="AY8" s="94"/>
      <c r="AZ8" s="94"/>
      <c r="BA8" s="94"/>
      <c r="BB8" s="40"/>
      <c r="BC8" s="40"/>
      <c r="BD8" s="94"/>
      <c r="BF8" s="40"/>
      <c r="BK8" s="94"/>
      <c r="BL8" s="94"/>
      <c r="BM8" s="94"/>
      <c r="BN8" s="94"/>
      <c r="BO8" s="94"/>
      <c r="BP8" s="94"/>
      <c r="BQ8" s="94"/>
      <c r="BR8" s="94"/>
      <c r="BS8" s="94"/>
      <c r="BT8" s="94"/>
      <c r="BU8" s="94"/>
      <c r="BV8" s="94"/>
      <c r="BW8" s="94"/>
      <c r="BX8" s="94"/>
      <c r="BY8" s="94"/>
      <c r="BZ8" s="94"/>
      <c r="CA8" s="94"/>
      <c r="CB8" s="94"/>
      <c r="CC8" s="94"/>
      <c r="CD8" s="94"/>
      <c r="CE8" s="94"/>
      <c r="CF8" s="94"/>
      <c r="CG8" s="94"/>
    </row>
    <row r="9" spans="1:85" s="30" customFormat="1" x14ac:dyDescent="0.3">
      <c r="A9" s="30" t="s">
        <v>190</v>
      </c>
      <c r="B9" s="34">
        <v>3040</v>
      </c>
      <c r="C9" s="3" t="s">
        <v>189</v>
      </c>
      <c r="D9" s="30" t="s">
        <v>191</v>
      </c>
      <c r="E9" s="94" t="s">
        <v>370</v>
      </c>
      <c r="F9" s="94"/>
      <c r="G9" s="94">
        <v>3</v>
      </c>
      <c r="H9" s="94"/>
      <c r="I9" s="94"/>
      <c r="J9" s="33"/>
      <c r="K9" s="94"/>
      <c r="L9" s="94"/>
      <c r="M9" s="52" t="s">
        <v>399</v>
      </c>
      <c r="N9" s="52" t="s">
        <v>399</v>
      </c>
      <c r="O9" s="97">
        <f t="shared" si="0"/>
        <v>2.6666666666666668E-2</v>
      </c>
      <c r="P9" s="120" t="s">
        <v>388</v>
      </c>
      <c r="Q9" s="118" t="s">
        <v>398</v>
      </c>
      <c r="R9" s="30" t="s">
        <v>288</v>
      </c>
      <c r="S9" s="94"/>
      <c r="T9" s="94"/>
      <c r="U9" s="94"/>
      <c r="V9" s="94"/>
      <c r="W9" s="94"/>
      <c r="X9" s="94"/>
      <c r="Y9" s="40"/>
      <c r="Z9" s="94"/>
      <c r="AA9" s="94"/>
      <c r="AB9" s="94"/>
      <c r="AC9" s="94"/>
      <c r="AD9" s="94"/>
      <c r="AE9" s="94"/>
      <c r="AF9" s="40"/>
      <c r="AG9" s="94">
        <v>1</v>
      </c>
      <c r="AH9" s="94"/>
      <c r="AI9" s="94"/>
      <c r="AJ9" s="94"/>
      <c r="AK9" s="94"/>
      <c r="AL9" s="94"/>
      <c r="AM9" s="40"/>
      <c r="AN9" s="94" t="s">
        <v>137</v>
      </c>
      <c r="AO9" s="94"/>
      <c r="AP9" s="94"/>
      <c r="AQ9" s="94"/>
      <c r="AR9" s="94"/>
      <c r="AS9" s="117"/>
      <c r="AT9" s="40"/>
      <c r="AU9" s="94"/>
      <c r="AV9" s="94"/>
      <c r="AW9" s="94"/>
      <c r="AX9" s="94"/>
      <c r="AY9" s="94"/>
      <c r="AZ9" s="94"/>
      <c r="BA9" s="94"/>
      <c r="BB9" s="40"/>
      <c r="BC9" s="40"/>
      <c r="BD9" s="94"/>
      <c r="BF9" s="40"/>
      <c r="BK9" s="94"/>
      <c r="BL9" s="94"/>
      <c r="BM9" s="94"/>
      <c r="BN9" s="94"/>
      <c r="BO9" s="94"/>
      <c r="BP9" s="94"/>
      <c r="BQ9" s="94"/>
      <c r="BR9" s="94"/>
      <c r="BS9" s="94"/>
      <c r="BT9" s="94"/>
      <c r="BU9" s="94"/>
      <c r="BV9" s="94"/>
      <c r="BW9" s="94"/>
      <c r="BX9" s="94"/>
      <c r="BY9" s="94"/>
      <c r="BZ9" s="94"/>
      <c r="CA9" s="94"/>
      <c r="CB9" s="94"/>
      <c r="CC9" s="94"/>
      <c r="CD9" s="94"/>
      <c r="CE9" s="94"/>
      <c r="CF9" s="94"/>
      <c r="CG9" s="94"/>
    </row>
    <row r="10" spans="1:85" s="30" customFormat="1" x14ac:dyDescent="0.3">
      <c r="A10" s="30" t="s">
        <v>186</v>
      </c>
      <c r="B10" s="34">
        <v>3100</v>
      </c>
      <c r="C10" s="3" t="s">
        <v>187</v>
      </c>
      <c r="D10" s="30" t="s">
        <v>188</v>
      </c>
      <c r="E10" s="94">
        <v>5</v>
      </c>
      <c r="F10" s="94"/>
      <c r="G10" s="94"/>
      <c r="H10" s="94"/>
      <c r="I10" s="33"/>
      <c r="J10" s="33"/>
      <c r="K10" s="94" t="s">
        <v>87</v>
      </c>
      <c r="L10" s="94" t="s">
        <v>67</v>
      </c>
      <c r="M10" s="94">
        <v>13</v>
      </c>
      <c r="N10" s="94">
        <v>21</v>
      </c>
      <c r="O10" s="97">
        <f t="shared" si="0"/>
        <v>3.0769230769230771</v>
      </c>
      <c r="P10" s="118" t="s">
        <v>393</v>
      </c>
      <c r="Q10" s="118" t="s">
        <v>390</v>
      </c>
      <c r="R10" s="30" t="s">
        <v>318</v>
      </c>
      <c r="S10" s="94"/>
      <c r="T10" s="94"/>
      <c r="U10" s="94"/>
      <c r="V10" s="94"/>
      <c r="W10" s="94"/>
      <c r="X10" s="94"/>
      <c r="Y10" s="40"/>
      <c r="Z10" s="94"/>
      <c r="AA10" s="94"/>
      <c r="AB10" s="94"/>
      <c r="AC10" s="94"/>
      <c r="AD10" s="94"/>
      <c r="AE10" s="94"/>
      <c r="AF10" s="40"/>
      <c r="AG10" s="94"/>
      <c r="AH10" s="94"/>
      <c r="AI10" s="94"/>
      <c r="AJ10" s="94"/>
      <c r="AK10" s="94"/>
      <c r="AL10" s="94"/>
      <c r="AM10" s="40"/>
      <c r="AN10" s="94" t="s">
        <v>132</v>
      </c>
      <c r="AO10" s="94"/>
      <c r="AP10" s="94"/>
      <c r="AQ10" s="94"/>
      <c r="AR10" s="94"/>
      <c r="AS10" s="94"/>
      <c r="AT10" s="40"/>
      <c r="AU10" s="94"/>
      <c r="AV10" s="94"/>
      <c r="AW10" s="94"/>
      <c r="AX10" s="94"/>
      <c r="AY10" s="94"/>
      <c r="AZ10" s="94"/>
      <c r="BA10" s="94"/>
      <c r="BB10" s="40"/>
      <c r="BC10" s="40"/>
      <c r="BD10" s="94"/>
      <c r="BF10" s="40"/>
      <c r="BK10" s="94"/>
      <c r="BL10" s="94"/>
      <c r="BM10" s="94"/>
      <c r="BN10" s="94"/>
      <c r="BO10" s="94"/>
      <c r="BP10" s="94"/>
      <c r="BQ10" s="94"/>
      <c r="BR10" s="94"/>
      <c r="BS10" s="94"/>
      <c r="BT10" s="94"/>
      <c r="BU10" s="94"/>
      <c r="BV10" s="94"/>
      <c r="BW10" s="94"/>
      <c r="BX10" s="94"/>
      <c r="BY10" s="94"/>
      <c r="BZ10" s="94"/>
      <c r="CA10" s="94"/>
      <c r="CB10" s="94"/>
      <c r="CC10" s="94"/>
      <c r="CD10" s="94"/>
      <c r="CE10" s="94"/>
      <c r="CF10" s="94"/>
      <c r="CG10" s="94"/>
    </row>
    <row r="11" spans="1:85" s="30" customFormat="1" x14ac:dyDescent="0.3">
      <c r="A11" s="30" t="s">
        <v>372</v>
      </c>
      <c r="B11" s="34">
        <v>5530</v>
      </c>
      <c r="C11" s="39" t="s">
        <v>359</v>
      </c>
      <c r="D11" s="30" t="s">
        <v>371</v>
      </c>
      <c r="E11" s="94" t="s">
        <v>370</v>
      </c>
      <c r="F11" s="94"/>
      <c r="G11" s="94"/>
      <c r="H11" s="94"/>
      <c r="I11" s="94"/>
      <c r="J11" s="94"/>
      <c r="K11" s="94" t="s">
        <v>80</v>
      </c>
      <c r="L11" s="94"/>
      <c r="M11" s="40" t="s">
        <v>417</v>
      </c>
      <c r="N11" s="40" t="s">
        <v>417</v>
      </c>
      <c r="O11" s="97">
        <f t="shared" si="0"/>
        <v>1.3333333333333333</v>
      </c>
      <c r="P11" s="99">
        <v>0</v>
      </c>
      <c r="Q11" s="120" t="s">
        <v>402</v>
      </c>
      <c r="R11" s="30" t="s">
        <v>404</v>
      </c>
      <c r="S11" s="94"/>
      <c r="T11" s="94"/>
      <c r="U11" s="94"/>
      <c r="V11" s="94"/>
      <c r="W11" s="94"/>
      <c r="X11" s="94"/>
      <c r="Y11" s="40"/>
      <c r="Z11" s="94"/>
      <c r="AA11" s="94"/>
      <c r="AB11" s="94"/>
      <c r="AC11" s="94"/>
      <c r="AD11" s="94"/>
      <c r="AE11" s="94"/>
      <c r="AF11" s="40"/>
      <c r="AG11" s="94"/>
      <c r="AH11" s="94"/>
      <c r="AI11" s="94"/>
      <c r="AJ11" s="94"/>
      <c r="AK11" s="94"/>
      <c r="AL11" s="94"/>
      <c r="AM11" s="40"/>
      <c r="AN11" s="94"/>
      <c r="AO11" s="94"/>
      <c r="AP11" s="94"/>
      <c r="AQ11" s="94"/>
      <c r="AR11" s="94"/>
      <c r="AS11" s="94"/>
      <c r="AT11" s="40"/>
      <c r="AU11" s="94"/>
      <c r="AV11" s="94"/>
      <c r="AW11" s="94"/>
      <c r="AX11" s="94"/>
      <c r="AY11" s="94"/>
      <c r="AZ11" s="94"/>
      <c r="BA11" s="94"/>
      <c r="BB11" s="40"/>
      <c r="BC11" s="40"/>
      <c r="BD11" s="94"/>
      <c r="BF11" s="40"/>
      <c r="BK11" s="94"/>
      <c r="BL11" s="94"/>
      <c r="BM11" s="94"/>
      <c r="BN11" s="94"/>
      <c r="BO11" s="94"/>
      <c r="BP11" s="94"/>
      <c r="BQ11" s="94"/>
      <c r="BR11" s="94"/>
      <c r="BS11" s="94"/>
      <c r="BT11" s="94"/>
      <c r="BU11" s="94"/>
      <c r="BV11" s="94"/>
      <c r="BW11" s="94"/>
      <c r="BX11" s="94"/>
      <c r="BY11" s="94"/>
      <c r="BZ11" s="94"/>
      <c r="CA11" s="94"/>
      <c r="CB11" s="94"/>
      <c r="CC11" s="94"/>
      <c r="CD11" s="94"/>
      <c r="CE11" s="94"/>
      <c r="CF11" s="94"/>
      <c r="CG11" s="94"/>
    </row>
    <row r="12" spans="1:85" s="30" customFormat="1" x14ac:dyDescent="0.3">
      <c r="A12" s="30" t="s">
        <v>197</v>
      </c>
      <c r="B12" s="34">
        <v>6870</v>
      </c>
      <c r="C12" s="3" t="s">
        <v>196</v>
      </c>
      <c r="D12" s="30" t="s">
        <v>353</v>
      </c>
      <c r="E12" s="94" t="s">
        <v>370</v>
      </c>
      <c r="F12" s="94" t="s">
        <v>80</v>
      </c>
      <c r="G12" s="94">
        <v>1</v>
      </c>
      <c r="H12" s="94" t="s">
        <v>80</v>
      </c>
      <c r="I12" s="94" t="s">
        <v>82</v>
      </c>
      <c r="J12" s="94"/>
      <c r="K12" s="94" t="s">
        <v>82</v>
      </c>
      <c r="L12" s="94"/>
      <c r="M12" s="94">
        <v>100</v>
      </c>
      <c r="N12" s="94">
        <v>100</v>
      </c>
      <c r="O12" s="97">
        <f t="shared" si="0"/>
        <v>0.4</v>
      </c>
      <c r="P12" s="118" t="s">
        <v>397</v>
      </c>
      <c r="Q12" s="30">
        <v>0</v>
      </c>
      <c r="R12" s="30" t="s">
        <v>318</v>
      </c>
      <c r="S12" s="94"/>
      <c r="T12" s="94"/>
      <c r="U12" s="94"/>
      <c r="V12" s="94"/>
      <c r="W12" s="94"/>
      <c r="X12" s="94"/>
      <c r="Y12" s="40"/>
      <c r="Z12" s="94" t="s">
        <v>76</v>
      </c>
      <c r="AA12" s="94"/>
      <c r="AB12" s="94"/>
      <c r="AC12" s="94"/>
      <c r="AD12" s="94"/>
      <c r="AE12" s="94"/>
      <c r="AF12" s="40"/>
      <c r="AG12" s="94"/>
      <c r="AH12" s="94"/>
      <c r="AI12" s="94"/>
      <c r="AJ12" s="94"/>
      <c r="AK12" s="94"/>
      <c r="AL12" s="94"/>
      <c r="AM12" s="40"/>
      <c r="AN12" s="94"/>
      <c r="AO12" s="94"/>
      <c r="AP12" s="94"/>
      <c r="AQ12" s="94"/>
      <c r="AR12" s="94"/>
      <c r="AS12" s="94"/>
      <c r="AT12" s="40"/>
      <c r="AU12" s="94"/>
      <c r="AV12" s="94"/>
      <c r="AW12" s="94"/>
      <c r="AX12" s="94"/>
      <c r="AY12" s="94"/>
      <c r="AZ12" s="94"/>
      <c r="BA12" s="94"/>
      <c r="BB12" s="40"/>
      <c r="BC12" s="40"/>
      <c r="BD12" s="94"/>
      <c r="BF12" s="40"/>
      <c r="BK12" s="94"/>
      <c r="BL12" s="94"/>
      <c r="BM12" s="94"/>
      <c r="BN12" s="94"/>
      <c r="BO12" s="94"/>
      <c r="BP12" s="94"/>
      <c r="BQ12" s="94"/>
      <c r="BR12" s="94"/>
      <c r="BS12" s="94"/>
      <c r="BT12" s="94"/>
      <c r="BU12" s="94"/>
      <c r="BV12" s="94"/>
      <c r="BW12" s="94"/>
      <c r="BX12" s="94"/>
      <c r="BY12" s="94"/>
      <c r="BZ12" s="94"/>
      <c r="CA12" s="94"/>
      <c r="CB12" s="94"/>
      <c r="CC12" s="94"/>
      <c r="CD12" s="94"/>
      <c r="CE12" s="94"/>
      <c r="CF12" s="94"/>
      <c r="CG12" s="94"/>
    </row>
    <row r="13" spans="1:85" s="30" customFormat="1" x14ac:dyDescent="0.3">
      <c r="A13" s="30" t="s">
        <v>181</v>
      </c>
      <c r="B13" s="34">
        <v>7650</v>
      </c>
      <c r="C13" s="3" t="s">
        <v>180</v>
      </c>
      <c r="D13" s="30" t="s">
        <v>182</v>
      </c>
      <c r="E13" s="94">
        <v>9</v>
      </c>
      <c r="F13" s="94"/>
      <c r="G13" s="94"/>
      <c r="H13" s="94"/>
      <c r="I13" s="94"/>
      <c r="J13" s="33" t="s">
        <v>67</v>
      </c>
      <c r="K13" s="94"/>
      <c r="L13" s="94"/>
      <c r="M13" s="94">
        <v>0</v>
      </c>
      <c r="N13" s="94">
        <v>0</v>
      </c>
      <c r="O13" s="97" t="s">
        <v>122</v>
      </c>
      <c r="P13" s="94" t="s">
        <v>122</v>
      </c>
      <c r="Q13" s="94" t="s">
        <v>122</v>
      </c>
      <c r="R13" s="30" t="s">
        <v>122</v>
      </c>
      <c r="S13" s="94"/>
      <c r="T13" s="94"/>
      <c r="U13" s="94"/>
      <c r="V13" s="94"/>
      <c r="W13" s="94"/>
      <c r="X13" s="94"/>
      <c r="Y13" s="40"/>
      <c r="Z13" s="94"/>
      <c r="AA13" s="94"/>
      <c r="AB13" s="94"/>
      <c r="AC13" s="94"/>
      <c r="AD13" s="94"/>
      <c r="AE13" s="94"/>
      <c r="AF13" s="40"/>
      <c r="AG13" s="94">
        <v>3</v>
      </c>
      <c r="AH13" s="94"/>
      <c r="AI13" s="94"/>
      <c r="AJ13" s="94"/>
      <c r="AK13" s="94"/>
      <c r="AL13" s="94"/>
      <c r="AM13" s="40"/>
      <c r="AN13" s="94" t="s">
        <v>132</v>
      </c>
      <c r="AO13" s="94"/>
      <c r="AP13" s="94"/>
      <c r="AQ13" s="94"/>
      <c r="AR13" s="94"/>
      <c r="AS13" s="94"/>
      <c r="AT13" s="40"/>
      <c r="AU13" s="94"/>
      <c r="AV13" s="94"/>
      <c r="AW13" s="94"/>
      <c r="AX13" s="94"/>
      <c r="AY13" s="94"/>
      <c r="AZ13" s="94"/>
      <c r="BA13" s="94"/>
      <c r="BB13" s="40"/>
      <c r="BC13" s="40"/>
      <c r="BD13" s="94"/>
      <c r="BF13" s="40"/>
      <c r="BK13" s="94"/>
      <c r="BL13" s="94"/>
      <c r="BM13" s="94"/>
      <c r="BN13" s="94"/>
      <c r="BO13" s="94"/>
      <c r="BP13" s="94"/>
      <c r="BQ13" s="94"/>
      <c r="BR13" s="94"/>
      <c r="BS13" s="94"/>
      <c r="BT13" s="94"/>
      <c r="BU13" s="94"/>
      <c r="BV13" s="94"/>
      <c r="BW13" s="94"/>
      <c r="BX13" s="94"/>
      <c r="BY13" s="94"/>
      <c r="BZ13" s="94"/>
      <c r="CA13" s="94"/>
      <c r="CB13" s="94"/>
      <c r="CC13" s="94"/>
      <c r="CD13" s="94"/>
      <c r="CE13" s="94"/>
      <c r="CF13" s="94"/>
      <c r="CG13" s="94"/>
    </row>
    <row r="14" spans="1:85" s="30" customFormat="1" x14ac:dyDescent="0.3">
      <c r="A14" s="30" t="s">
        <v>323</v>
      </c>
      <c r="B14" s="29">
        <v>8310</v>
      </c>
      <c r="C14" s="39" t="s">
        <v>322</v>
      </c>
      <c r="D14" s="179" t="s">
        <v>321</v>
      </c>
      <c r="E14" s="94" t="s">
        <v>370</v>
      </c>
      <c r="F14" s="94"/>
      <c r="G14" s="94">
        <v>3</v>
      </c>
      <c r="H14" s="94" t="s">
        <v>80</v>
      </c>
      <c r="I14" s="94" t="s">
        <v>80</v>
      </c>
      <c r="J14" s="94" t="s">
        <v>67</v>
      </c>
      <c r="K14" s="94"/>
      <c r="L14" s="94"/>
      <c r="M14" s="40" t="s">
        <v>324</v>
      </c>
      <c r="N14" s="40"/>
      <c r="O14" s="97">
        <f t="shared" si="0"/>
        <v>0.13333333333333333</v>
      </c>
      <c r="P14" s="97"/>
      <c r="Q14" s="97"/>
      <c r="S14" s="94" t="s">
        <v>82</v>
      </c>
      <c r="T14" s="94"/>
      <c r="U14" s="94"/>
      <c r="V14" s="94"/>
      <c r="W14" s="94"/>
      <c r="X14" s="94"/>
      <c r="Y14" s="40" t="s">
        <v>325</v>
      </c>
      <c r="Z14" s="67" t="s">
        <v>76</v>
      </c>
      <c r="AA14" s="67"/>
      <c r="AB14" s="67"/>
      <c r="AC14" s="67"/>
      <c r="AD14" s="67"/>
      <c r="AE14" s="67"/>
      <c r="AF14" s="40"/>
      <c r="AG14" s="94">
        <v>3</v>
      </c>
      <c r="AH14" s="94"/>
      <c r="AI14" s="94"/>
      <c r="AJ14" s="94"/>
      <c r="AK14" s="94"/>
      <c r="AL14" s="94"/>
      <c r="AM14" s="40"/>
      <c r="AN14" s="94" t="s">
        <v>132</v>
      </c>
      <c r="AO14" s="94"/>
      <c r="AP14" s="94"/>
      <c r="AQ14" s="94"/>
      <c r="AR14" s="94"/>
      <c r="AS14" s="94"/>
      <c r="AT14" s="40"/>
      <c r="AU14" s="94" t="s">
        <v>80</v>
      </c>
      <c r="AV14" s="94"/>
      <c r="AW14" s="94"/>
      <c r="AX14" s="94"/>
      <c r="AY14" s="94"/>
      <c r="AZ14" s="94"/>
      <c r="BA14" s="94"/>
      <c r="BB14" s="40"/>
      <c r="BC14" s="40"/>
      <c r="BD14" s="94"/>
      <c r="BF14" s="40"/>
      <c r="BK14" s="94"/>
      <c r="BL14" s="94"/>
      <c r="BM14" s="94"/>
      <c r="BN14" s="94"/>
      <c r="BO14" s="94"/>
      <c r="BP14" s="94"/>
      <c r="BQ14" s="94"/>
      <c r="BR14" s="94"/>
      <c r="BS14" s="94"/>
      <c r="BT14" s="94"/>
      <c r="BU14" s="94"/>
      <c r="BV14" s="94"/>
      <c r="BW14" s="94"/>
      <c r="BX14" s="94"/>
      <c r="BY14" s="94"/>
      <c r="BZ14" s="94"/>
      <c r="CA14" s="94"/>
      <c r="CB14" s="94"/>
      <c r="CC14" s="94"/>
      <c r="CD14" s="94"/>
      <c r="CE14" s="94"/>
      <c r="CF14" s="94"/>
      <c r="CG14" s="94"/>
    </row>
    <row r="15" spans="1:85" s="30" customFormat="1" x14ac:dyDescent="0.3">
      <c r="A15" s="30" t="s">
        <v>119</v>
      </c>
      <c r="B15" s="34">
        <v>8410</v>
      </c>
      <c r="C15" s="39" t="s">
        <v>120</v>
      </c>
      <c r="D15" s="30" t="s">
        <v>121</v>
      </c>
      <c r="E15" s="94">
        <v>5</v>
      </c>
      <c r="F15" s="94"/>
      <c r="G15" s="94">
        <v>2</v>
      </c>
      <c r="H15" s="94"/>
      <c r="I15" s="94"/>
      <c r="J15" s="94" t="s">
        <v>67</v>
      </c>
      <c r="K15" s="94" t="s">
        <v>68</v>
      </c>
      <c r="L15" s="94"/>
      <c r="M15" s="94">
        <v>0</v>
      </c>
      <c r="N15" s="94">
        <v>0</v>
      </c>
      <c r="O15" s="97" t="s">
        <v>122</v>
      </c>
      <c r="P15" s="94" t="s">
        <v>122</v>
      </c>
      <c r="Q15" s="94" t="s">
        <v>122</v>
      </c>
      <c r="R15" s="30" t="s">
        <v>122</v>
      </c>
      <c r="S15" s="94" t="s">
        <v>76</v>
      </c>
      <c r="T15" s="94"/>
      <c r="U15" s="94"/>
      <c r="V15" s="94"/>
      <c r="W15" s="94"/>
      <c r="X15" s="94"/>
      <c r="Y15" s="40"/>
      <c r="Z15" s="94"/>
      <c r="AA15" s="94"/>
      <c r="AB15" s="94"/>
      <c r="AC15" s="94"/>
      <c r="AD15" s="94"/>
      <c r="AE15" s="94"/>
      <c r="AF15" s="40"/>
      <c r="AG15" s="94">
        <v>1</v>
      </c>
      <c r="AH15" s="94"/>
      <c r="AI15" s="94"/>
      <c r="AJ15" s="94"/>
      <c r="AK15" s="94"/>
      <c r="AL15" s="94"/>
      <c r="AM15" s="40"/>
      <c r="AN15" s="94" t="s">
        <v>129</v>
      </c>
      <c r="AO15" s="94"/>
      <c r="AP15" s="94"/>
      <c r="AQ15" s="94"/>
      <c r="AR15" s="94"/>
      <c r="AS15" s="94"/>
      <c r="AT15" s="40"/>
      <c r="AU15" s="94" t="s">
        <v>68</v>
      </c>
      <c r="AV15" s="94"/>
      <c r="AW15" s="94"/>
      <c r="AX15" s="94"/>
      <c r="AY15" s="94"/>
      <c r="AZ15" s="94"/>
      <c r="BA15" s="94"/>
      <c r="BB15" s="40"/>
      <c r="BC15" s="40"/>
      <c r="BD15" s="94"/>
      <c r="BF15" s="40"/>
      <c r="BK15" s="94"/>
      <c r="BL15" s="94"/>
      <c r="BM15" s="94"/>
      <c r="BN15" s="94"/>
      <c r="BO15" s="94"/>
      <c r="BP15" s="94"/>
      <c r="BQ15" s="94"/>
      <c r="BR15" s="94"/>
      <c r="BS15" s="94"/>
      <c r="BT15" s="94"/>
      <c r="BU15" s="94"/>
      <c r="BV15" s="94"/>
      <c r="BW15" s="94"/>
      <c r="BX15" s="94"/>
      <c r="BY15" s="94"/>
      <c r="BZ15" s="94"/>
      <c r="CA15" s="94"/>
      <c r="CB15" s="94"/>
      <c r="CC15" s="94"/>
      <c r="CD15" s="94"/>
      <c r="CE15" s="94"/>
      <c r="CF15" s="94"/>
      <c r="CG15" s="94"/>
    </row>
    <row r="16" spans="1:85" s="30" customFormat="1" x14ac:dyDescent="0.3">
      <c r="A16" s="30" t="s">
        <v>373</v>
      </c>
      <c r="B16" s="34">
        <v>10090</v>
      </c>
      <c r="C16" s="39" t="s">
        <v>355</v>
      </c>
      <c r="D16" s="86" t="s">
        <v>374</v>
      </c>
      <c r="E16" s="94" t="s">
        <v>370</v>
      </c>
      <c r="F16" s="94"/>
      <c r="G16" s="94">
        <v>3</v>
      </c>
      <c r="H16" s="94"/>
      <c r="I16" s="94"/>
      <c r="J16" s="94"/>
      <c r="K16" s="94"/>
      <c r="L16" s="94"/>
      <c r="M16" s="40" t="s">
        <v>415</v>
      </c>
      <c r="N16" s="40" t="s">
        <v>416</v>
      </c>
      <c r="O16" s="97">
        <f t="shared" si="0"/>
        <v>0.04</v>
      </c>
      <c r="P16" s="99">
        <v>0</v>
      </c>
      <c r="Q16" s="120" t="s">
        <v>388</v>
      </c>
      <c r="R16" s="30" t="s">
        <v>404</v>
      </c>
      <c r="S16" s="94"/>
      <c r="T16" s="94"/>
      <c r="U16" s="94"/>
      <c r="V16" s="94"/>
      <c r="W16" s="94"/>
      <c r="X16" s="94"/>
      <c r="Y16" s="40"/>
      <c r="Z16" s="94"/>
      <c r="AA16" s="94"/>
      <c r="AB16" s="94"/>
      <c r="AC16" s="94"/>
      <c r="AD16" s="94"/>
      <c r="AE16" s="94"/>
      <c r="AF16" s="40"/>
      <c r="AG16" s="94"/>
      <c r="AH16" s="94"/>
      <c r="AI16" s="94"/>
      <c r="AJ16" s="94"/>
      <c r="AK16" s="94"/>
      <c r="AL16" s="94"/>
      <c r="AM16" s="40"/>
      <c r="AN16" s="94"/>
      <c r="AO16" s="94"/>
      <c r="AP16" s="94"/>
      <c r="AQ16" s="94"/>
      <c r="AR16" s="94"/>
      <c r="AS16" s="94"/>
      <c r="AT16" s="40"/>
      <c r="AU16" s="94"/>
      <c r="AV16" s="94"/>
      <c r="AW16" s="94"/>
      <c r="AX16" s="94"/>
      <c r="AY16" s="94"/>
      <c r="AZ16" s="94"/>
      <c r="BA16" s="94"/>
      <c r="BB16" s="40"/>
      <c r="BC16" s="40"/>
      <c r="BD16" s="94"/>
      <c r="BF16" s="40"/>
      <c r="BK16" s="94"/>
      <c r="BL16" s="94"/>
      <c r="BM16" s="94"/>
      <c r="BN16" s="94"/>
      <c r="BO16" s="94"/>
      <c r="BP16" s="94"/>
      <c r="BQ16" s="94"/>
      <c r="BR16" s="94"/>
      <c r="BS16" s="94"/>
      <c r="BT16" s="94"/>
      <c r="BU16" s="94"/>
      <c r="BV16" s="94"/>
      <c r="BW16" s="94"/>
      <c r="BX16" s="94"/>
      <c r="BY16" s="94"/>
      <c r="BZ16" s="94"/>
      <c r="CA16" s="94"/>
      <c r="CB16" s="94"/>
      <c r="CC16" s="94"/>
      <c r="CD16" s="94"/>
      <c r="CE16" s="94"/>
      <c r="CF16" s="94"/>
      <c r="CG16" s="94"/>
    </row>
    <row r="17" spans="1:85" s="30" customFormat="1" x14ac:dyDescent="0.3">
      <c r="A17" s="30" t="s">
        <v>273</v>
      </c>
      <c r="B17" s="25">
        <v>12010</v>
      </c>
      <c r="C17" s="39" t="s">
        <v>270</v>
      </c>
      <c r="D17" s="30" t="s">
        <v>274</v>
      </c>
      <c r="E17" s="94" t="s">
        <v>370</v>
      </c>
      <c r="F17" s="94" t="s">
        <v>82</v>
      </c>
      <c r="G17" s="94">
        <v>1</v>
      </c>
      <c r="H17" s="94" t="s">
        <v>82</v>
      </c>
      <c r="I17" s="94" t="s">
        <v>80</v>
      </c>
      <c r="J17" s="94"/>
      <c r="K17" s="94" t="s">
        <v>66</v>
      </c>
      <c r="L17" s="94"/>
      <c r="M17" s="94">
        <v>0</v>
      </c>
      <c r="N17" s="94">
        <v>0</v>
      </c>
      <c r="O17" s="97" t="s">
        <v>122</v>
      </c>
      <c r="P17" s="94" t="s">
        <v>122</v>
      </c>
      <c r="Q17" s="94" t="s">
        <v>122</v>
      </c>
      <c r="R17" s="30" t="s">
        <v>122</v>
      </c>
      <c r="S17" s="94"/>
      <c r="T17" s="94"/>
      <c r="U17" s="94"/>
      <c r="V17" s="94"/>
      <c r="W17" s="94"/>
      <c r="X17" s="94"/>
      <c r="Y17" s="40"/>
      <c r="Z17" s="94"/>
      <c r="AA17" s="94"/>
      <c r="AB17" s="94"/>
      <c r="AC17" s="94"/>
      <c r="AD17" s="94"/>
      <c r="AE17" s="94"/>
      <c r="AF17" s="40"/>
      <c r="AG17" s="94"/>
      <c r="AH17" s="94"/>
      <c r="AI17" s="94"/>
      <c r="AJ17" s="94"/>
      <c r="AK17" s="94"/>
      <c r="AL17" s="94"/>
      <c r="AM17" s="40"/>
      <c r="AN17" s="94"/>
      <c r="AO17" s="94"/>
      <c r="AP17" s="94"/>
      <c r="AQ17" s="94"/>
      <c r="AR17" s="94"/>
      <c r="AS17" s="94"/>
      <c r="AT17" s="40"/>
      <c r="AU17" s="94"/>
      <c r="AV17" s="94"/>
      <c r="AW17" s="94">
        <v>510000</v>
      </c>
      <c r="AX17" s="94">
        <v>190000</v>
      </c>
      <c r="AY17" s="100">
        <f>AY3/AW17</f>
        <v>7.8431372549019605E-4</v>
      </c>
      <c r="AZ17" s="120" t="s">
        <v>418</v>
      </c>
      <c r="BA17" s="94">
        <v>0</v>
      </c>
      <c r="BB17" s="40" t="s">
        <v>389</v>
      </c>
      <c r="BC17" s="40"/>
      <c r="BD17" s="94"/>
      <c r="BF17" s="40"/>
      <c r="BK17" s="94"/>
      <c r="BL17" s="94"/>
      <c r="BM17" s="94"/>
      <c r="BN17" s="94"/>
      <c r="BO17" s="94"/>
      <c r="BP17" s="94"/>
      <c r="BQ17" s="94"/>
      <c r="BR17" s="94"/>
      <c r="BS17" s="94"/>
      <c r="BT17" s="94"/>
      <c r="BU17" s="94"/>
      <c r="BV17" s="94"/>
      <c r="BW17" s="94"/>
      <c r="BX17" s="94"/>
      <c r="BY17" s="94"/>
      <c r="BZ17" s="94"/>
      <c r="CA17" s="94"/>
      <c r="CB17" s="94"/>
      <c r="CC17" s="94"/>
      <c r="CD17" s="94"/>
      <c r="CE17" s="94"/>
      <c r="CF17" s="94"/>
      <c r="CG17" s="94"/>
    </row>
    <row r="18" spans="1:85" s="30" customFormat="1" x14ac:dyDescent="0.3">
      <c r="A18" s="30" t="s">
        <v>376</v>
      </c>
      <c r="B18" s="34">
        <v>12950</v>
      </c>
      <c r="C18" s="39" t="s">
        <v>361</v>
      </c>
      <c r="D18" s="71" t="s">
        <v>1065</v>
      </c>
      <c r="E18" s="94" t="s">
        <v>370</v>
      </c>
      <c r="F18" s="94"/>
      <c r="G18" s="94"/>
      <c r="H18" s="94"/>
      <c r="I18" s="94"/>
      <c r="J18" s="94"/>
      <c r="K18" s="94"/>
      <c r="L18" s="94"/>
      <c r="M18" s="94">
        <v>0</v>
      </c>
      <c r="N18" s="94">
        <v>0</v>
      </c>
      <c r="O18" s="97" t="s">
        <v>122</v>
      </c>
      <c r="P18" s="94" t="s">
        <v>122</v>
      </c>
      <c r="Q18" s="94" t="s">
        <v>122</v>
      </c>
      <c r="R18" s="30" t="s">
        <v>122</v>
      </c>
      <c r="S18" s="94"/>
      <c r="T18" s="94"/>
      <c r="U18" s="94"/>
      <c r="V18" s="94"/>
      <c r="W18" s="94"/>
      <c r="X18" s="94"/>
      <c r="Y18" s="40"/>
      <c r="Z18" s="94" t="s">
        <v>80</v>
      </c>
      <c r="AA18" s="94"/>
      <c r="AB18" s="94"/>
      <c r="AC18" s="94"/>
      <c r="AD18" s="94"/>
      <c r="AE18" s="94"/>
      <c r="AF18" s="40"/>
      <c r="AG18" s="94"/>
      <c r="AH18" s="94"/>
      <c r="AI18" s="94"/>
      <c r="AJ18" s="94"/>
      <c r="AK18" s="94"/>
      <c r="AL18" s="94"/>
      <c r="AM18" s="40"/>
      <c r="AN18" s="94"/>
      <c r="AO18" s="94"/>
      <c r="AP18" s="94"/>
      <c r="AQ18" s="94"/>
      <c r="AR18" s="94"/>
      <c r="AS18" s="94"/>
      <c r="AT18" s="40"/>
      <c r="AU18" s="94" t="s">
        <v>87</v>
      </c>
      <c r="AV18" s="94"/>
      <c r="AW18" s="94"/>
      <c r="AX18" s="94"/>
      <c r="AY18" s="94"/>
      <c r="AZ18" s="94"/>
      <c r="BA18" s="94"/>
      <c r="BB18" s="40"/>
      <c r="BC18" s="40"/>
      <c r="BD18" s="94"/>
      <c r="BF18" s="40"/>
      <c r="BK18" s="94"/>
      <c r="BL18" s="94"/>
      <c r="BM18" s="94"/>
      <c r="BN18" s="94"/>
      <c r="BO18" s="94"/>
      <c r="BP18" s="94"/>
      <c r="BQ18" s="94"/>
      <c r="BR18" s="94"/>
      <c r="BS18" s="94"/>
      <c r="BT18" s="94"/>
      <c r="BU18" s="94"/>
      <c r="BV18" s="94"/>
      <c r="BW18" s="94"/>
      <c r="BX18" s="94"/>
      <c r="BY18" s="94"/>
      <c r="BZ18" s="94"/>
      <c r="CA18" s="94"/>
      <c r="CB18" s="94"/>
      <c r="CC18" s="94"/>
      <c r="CD18" s="94"/>
      <c r="CE18" s="94"/>
      <c r="CF18" s="94"/>
      <c r="CG18" s="94"/>
    </row>
    <row r="19" spans="1:85" s="30" customFormat="1" x14ac:dyDescent="0.3">
      <c r="A19" s="30" t="s">
        <v>378</v>
      </c>
      <c r="B19" s="34">
        <v>13120</v>
      </c>
      <c r="C19" s="39" t="s">
        <v>358</v>
      </c>
      <c r="D19" s="71" t="s">
        <v>377</v>
      </c>
      <c r="E19" s="94" t="s">
        <v>370</v>
      </c>
      <c r="F19" s="94"/>
      <c r="G19" s="94">
        <v>3</v>
      </c>
      <c r="H19" s="94"/>
      <c r="I19" s="94"/>
      <c r="J19" s="94"/>
      <c r="K19" s="94"/>
      <c r="L19" s="94"/>
      <c r="M19" s="40" t="s">
        <v>412</v>
      </c>
      <c r="N19" s="40" t="s">
        <v>412</v>
      </c>
      <c r="O19" s="100">
        <f t="shared" si="0"/>
        <v>1.5384615384615385E-4</v>
      </c>
      <c r="P19" s="120" t="s">
        <v>388</v>
      </c>
      <c r="Q19" s="120" t="s">
        <v>387</v>
      </c>
      <c r="R19" s="30" t="s">
        <v>389</v>
      </c>
      <c r="S19" s="94"/>
      <c r="T19" s="94"/>
      <c r="U19" s="94"/>
      <c r="V19" s="94"/>
      <c r="W19" s="94"/>
      <c r="X19" s="94"/>
      <c r="Y19" s="40"/>
      <c r="Z19" s="94"/>
      <c r="AA19" s="94"/>
      <c r="AB19" s="94"/>
      <c r="AC19" s="94"/>
      <c r="AD19" s="94"/>
      <c r="AE19" s="94"/>
      <c r="AF19" s="40"/>
      <c r="AG19" s="94"/>
      <c r="AH19" s="94"/>
      <c r="AI19" s="94"/>
      <c r="AJ19" s="94"/>
      <c r="AK19" s="94"/>
      <c r="AL19" s="94"/>
      <c r="AM19" s="40"/>
      <c r="AN19" s="94"/>
      <c r="AO19" s="94"/>
      <c r="AP19" s="94"/>
      <c r="AQ19" s="94"/>
      <c r="AR19" s="94"/>
      <c r="AS19" s="94"/>
      <c r="AT19" s="40"/>
      <c r="AU19" s="94"/>
      <c r="AV19" s="94"/>
      <c r="AW19" s="94"/>
      <c r="AX19" s="94"/>
      <c r="AY19" s="94"/>
      <c r="AZ19" s="94"/>
      <c r="BA19" s="94"/>
      <c r="BB19" s="40"/>
      <c r="BC19" s="40"/>
      <c r="BD19" s="94"/>
      <c r="BF19" s="40"/>
      <c r="BK19" s="94"/>
      <c r="BL19" s="94"/>
      <c r="BM19" s="94"/>
      <c r="BN19" s="94"/>
      <c r="BO19" s="94"/>
      <c r="BP19" s="94"/>
      <c r="BQ19" s="94"/>
      <c r="BR19" s="94"/>
      <c r="BS19" s="94"/>
      <c r="BT19" s="94"/>
      <c r="BU19" s="94"/>
      <c r="BV19" s="94"/>
      <c r="BW19" s="94"/>
      <c r="BX19" s="94"/>
      <c r="BY19" s="94"/>
      <c r="BZ19" s="94"/>
      <c r="CA19" s="94"/>
      <c r="CB19" s="94"/>
      <c r="CC19" s="94"/>
      <c r="CD19" s="94"/>
      <c r="CE19" s="94"/>
      <c r="CF19" s="94"/>
      <c r="CG19" s="94"/>
    </row>
    <row r="20" spans="1:85" s="30" customFormat="1" x14ac:dyDescent="0.3">
      <c r="A20" s="30" t="s">
        <v>406</v>
      </c>
      <c r="B20" s="34">
        <v>13350</v>
      </c>
      <c r="C20" s="39" t="s">
        <v>357</v>
      </c>
      <c r="D20" s="30" t="s">
        <v>405</v>
      </c>
      <c r="E20" s="94" t="s">
        <v>370</v>
      </c>
      <c r="F20" s="94"/>
      <c r="G20" s="94">
        <v>2</v>
      </c>
      <c r="H20" s="94"/>
      <c r="I20" s="94"/>
      <c r="J20" s="94"/>
      <c r="K20" s="94"/>
      <c r="L20" s="94"/>
      <c r="M20" s="40" t="s">
        <v>407</v>
      </c>
      <c r="N20" s="40" t="s">
        <v>407</v>
      </c>
      <c r="O20" s="97">
        <f t="shared" si="0"/>
        <v>5.7142857142857143E-3</v>
      </c>
      <c r="P20" s="113" t="s">
        <v>387</v>
      </c>
      <c r="Q20" s="113" t="s">
        <v>388</v>
      </c>
      <c r="R20" s="30" t="s">
        <v>389</v>
      </c>
      <c r="S20" s="94"/>
      <c r="T20" s="94"/>
      <c r="U20" s="94"/>
      <c r="V20" s="94"/>
      <c r="W20" s="94"/>
      <c r="X20" s="94"/>
      <c r="Y20" s="40"/>
      <c r="Z20" s="94"/>
      <c r="AA20" s="94"/>
      <c r="AB20" s="94"/>
      <c r="AC20" s="94"/>
      <c r="AD20" s="94"/>
      <c r="AE20" s="94"/>
      <c r="AF20" s="40"/>
      <c r="AG20" s="94"/>
      <c r="AH20" s="94"/>
      <c r="AI20" s="94"/>
      <c r="AJ20" s="94"/>
      <c r="AK20" s="94"/>
      <c r="AL20" s="94"/>
      <c r="AM20" s="40"/>
      <c r="AN20" s="94"/>
      <c r="AO20" s="94"/>
      <c r="AP20" s="94"/>
      <c r="AQ20" s="94"/>
      <c r="AR20" s="94"/>
      <c r="AS20" s="94"/>
      <c r="AT20" s="40"/>
      <c r="AU20" s="94"/>
      <c r="AV20" s="94"/>
      <c r="AW20" s="94"/>
      <c r="AX20" s="94"/>
      <c r="AY20" s="94"/>
      <c r="AZ20" s="94"/>
      <c r="BA20" s="94"/>
      <c r="BB20" s="40"/>
      <c r="BC20" s="40"/>
      <c r="BD20" s="94"/>
      <c r="BF20" s="40"/>
      <c r="BK20" s="94"/>
      <c r="BL20" s="94"/>
      <c r="BM20" s="94"/>
      <c r="BN20" s="94"/>
      <c r="BO20" s="94"/>
      <c r="BP20" s="94"/>
      <c r="BQ20" s="94"/>
      <c r="BR20" s="94"/>
      <c r="BS20" s="94"/>
      <c r="BT20" s="94"/>
      <c r="BU20" s="94"/>
      <c r="BV20" s="94"/>
      <c r="BW20" s="94"/>
      <c r="BX20" s="94"/>
      <c r="BY20" s="94"/>
      <c r="BZ20" s="94"/>
      <c r="CA20" s="94"/>
      <c r="CB20" s="94"/>
      <c r="CC20" s="94"/>
      <c r="CD20" s="94"/>
      <c r="CE20" s="94"/>
      <c r="CF20" s="94"/>
      <c r="CG20" s="94"/>
    </row>
    <row r="21" spans="1:85" s="30" customFormat="1" x14ac:dyDescent="0.3">
      <c r="A21" s="30" t="s">
        <v>192</v>
      </c>
      <c r="B21" s="34">
        <v>14540</v>
      </c>
      <c r="C21" s="3" t="s">
        <v>140</v>
      </c>
      <c r="D21" s="30" t="s">
        <v>193</v>
      </c>
      <c r="E21" s="94" t="s">
        <v>370</v>
      </c>
      <c r="F21" s="94"/>
      <c r="G21" s="94"/>
      <c r="H21" s="94"/>
      <c r="I21" s="94"/>
      <c r="J21" s="94"/>
      <c r="K21" s="94"/>
      <c r="L21" s="94"/>
      <c r="M21" s="40" t="s">
        <v>401</v>
      </c>
      <c r="N21" s="40" t="s">
        <v>401</v>
      </c>
      <c r="O21" s="96">
        <f t="shared" si="0"/>
        <v>2.6666666666666666E-3</v>
      </c>
      <c r="P21" s="113" t="s">
        <v>402</v>
      </c>
      <c r="Q21" s="113" t="s">
        <v>387</v>
      </c>
      <c r="R21" s="30" t="s">
        <v>389</v>
      </c>
      <c r="S21" s="94"/>
      <c r="T21" s="94"/>
      <c r="U21" s="94"/>
      <c r="V21" s="94"/>
      <c r="W21" s="94"/>
      <c r="X21" s="94"/>
      <c r="Y21" s="40"/>
      <c r="Z21" s="94" t="s">
        <v>80</v>
      </c>
      <c r="AA21" s="94"/>
      <c r="AB21" s="94"/>
      <c r="AC21" s="94"/>
      <c r="AD21" s="94"/>
      <c r="AE21" s="94"/>
      <c r="AF21" s="40"/>
      <c r="AG21" s="94"/>
      <c r="AH21" s="94"/>
      <c r="AI21" s="94"/>
      <c r="AJ21" s="94"/>
      <c r="AK21" s="94"/>
      <c r="AL21" s="94"/>
      <c r="AM21" s="40"/>
      <c r="AN21" s="94"/>
      <c r="AO21" s="94"/>
      <c r="AP21" s="94"/>
      <c r="AQ21" s="94"/>
      <c r="AR21" s="94"/>
      <c r="AS21" s="94"/>
      <c r="AT21" s="40"/>
      <c r="AU21" s="94"/>
      <c r="AV21" s="94"/>
      <c r="AW21" s="94"/>
      <c r="AX21" s="94"/>
      <c r="AY21" s="94"/>
      <c r="AZ21" s="94"/>
      <c r="BA21" s="94"/>
      <c r="BB21" s="40"/>
      <c r="BC21" s="40"/>
      <c r="BD21" s="94"/>
      <c r="BF21" s="40"/>
      <c r="BK21" s="94"/>
      <c r="BL21" s="94"/>
      <c r="BM21" s="94"/>
      <c r="BN21" s="94"/>
      <c r="BO21" s="94"/>
      <c r="BP21" s="94"/>
      <c r="BQ21" s="94"/>
      <c r="BR21" s="94"/>
      <c r="BS21" s="94"/>
      <c r="BT21" s="94"/>
      <c r="BU21" s="94"/>
      <c r="BV21" s="94"/>
      <c r="BW21" s="94"/>
      <c r="BX21" s="94"/>
      <c r="BY21" s="94"/>
      <c r="BZ21" s="94"/>
      <c r="CA21" s="94"/>
      <c r="CB21" s="94"/>
      <c r="CC21" s="94"/>
      <c r="CD21" s="94"/>
      <c r="CE21" s="94"/>
      <c r="CF21" s="94"/>
      <c r="CG21" s="94"/>
    </row>
    <row r="22" spans="1:85" s="30" customFormat="1" x14ac:dyDescent="0.3">
      <c r="A22" s="30" t="s">
        <v>195</v>
      </c>
      <c r="B22" s="34">
        <v>14790</v>
      </c>
      <c r="C22" s="3" t="s">
        <v>141</v>
      </c>
      <c r="D22" s="30" t="s">
        <v>194</v>
      </c>
      <c r="E22" s="94" t="s">
        <v>370</v>
      </c>
      <c r="F22" s="94"/>
      <c r="G22" s="94"/>
      <c r="H22" s="94"/>
      <c r="I22" s="94"/>
      <c r="J22" s="94"/>
      <c r="K22" s="94"/>
      <c r="L22" s="94"/>
      <c r="M22" s="40" t="s">
        <v>413</v>
      </c>
      <c r="N22" s="40" t="s">
        <v>413</v>
      </c>
      <c r="O22" s="96">
        <f t="shared" si="0"/>
        <v>1.5384615384615385E-3</v>
      </c>
      <c r="P22" s="114" t="s">
        <v>398</v>
      </c>
      <c r="Q22" s="114" t="s">
        <v>393</v>
      </c>
      <c r="R22" s="30" t="s">
        <v>318</v>
      </c>
      <c r="S22" s="94"/>
      <c r="T22" s="94"/>
      <c r="U22" s="94"/>
      <c r="V22" s="94"/>
      <c r="W22" s="94"/>
      <c r="X22" s="94"/>
      <c r="Y22" s="40"/>
      <c r="Z22" s="94" t="s">
        <v>80</v>
      </c>
      <c r="AA22" s="94"/>
      <c r="AB22" s="94"/>
      <c r="AC22" s="94"/>
      <c r="AD22" s="94"/>
      <c r="AE22" s="94"/>
      <c r="AF22" s="40"/>
      <c r="AG22" s="94"/>
      <c r="AH22" s="94"/>
      <c r="AI22" s="94"/>
      <c r="AJ22" s="94"/>
      <c r="AK22" s="94"/>
      <c r="AL22" s="94"/>
      <c r="AM22" s="40"/>
      <c r="AN22" s="94"/>
      <c r="AO22" s="94"/>
      <c r="AP22" s="94"/>
      <c r="AQ22" s="94"/>
      <c r="AR22" s="94"/>
      <c r="AS22" s="94"/>
      <c r="AT22" s="40"/>
      <c r="AU22" s="94"/>
      <c r="AV22" s="94"/>
      <c r="AW22" s="94"/>
      <c r="AX22" s="94"/>
      <c r="AY22" s="94"/>
      <c r="AZ22" s="94"/>
      <c r="BA22" s="94"/>
      <c r="BB22" s="40"/>
      <c r="BC22" s="40"/>
      <c r="BD22" s="94"/>
      <c r="BF22" s="40"/>
      <c r="BK22" s="94"/>
      <c r="BL22" s="94"/>
      <c r="BM22" s="94"/>
      <c r="BN22" s="94"/>
      <c r="BO22" s="94"/>
      <c r="BP22" s="94"/>
      <c r="BQ22" s="94"/>
      <c r="BR22" s="94"/>
      <c r="BS22" s="94"/>
      <c r="BT22" s="94"/>
      <c r="BU22" s="94"/>
      <c r="BV22" s="94"/>
      <c r="BW22" s="94"/>
      <c r="BX22" s="94"/>
      <c r="BY22" s="94"/>
      <c r="BZ22" s="94"/>
      <c r="CA22" s="94"/>
      <c r="CB22" s="94"/>
      <c r="CC22" s="94"/>
      <c r="CD22" s="94"/>
      <c r="CE22" s="94"/>
      <c r="CF22" s="94"/>
      <c r="CG22" s="94"/>
    </row>
    <row r="23" spans="1:85" s="30" customFormat="1" x14ac:dyDescent="0.3">
      <c r="A23" s="30" t="s">
        <v>184</v>
      </c>
      <c r="B23" s="29">
        <v>15430</v>
      </c>
      <c r="C23" s="3" t="s">
        <v>142</v>
      </c>
      <c r="D23" s="30" t="s">
        <v>347</v>
      </c>
      <c r="E23" s="94">
        <v>4</v>
      </c>
      <c r="F23" s="94"/>
      <c r="G23" s="94"/>
      <c r="H23" s="94"/>
      <c r="I23" s="33"/>
      <c r="J23" s="33"/>
      <c r="K23" s="94"/>
      <c r="L23" s="94"/>
      <c r="M23" s="94">
        <v>0</v>
      </c>
      <c r="N23" s="94">
        <v>0</v>
      </c>
      <c r="O23" s="96" t="s">
        <v>122</v>
      </c>
      <c r="P23" s="94" t="s">
        <v>122</v>
      </c>
      <c r="Q23" s="94" t="s">
        <v>122</v>
      </c>
      <c r="R23" s="30" t="s">
        <v>122</v>
      </c>
      <c r="S23" s="94"/>
      <c r="T23" s="94"/>
      <c r="U23" s="94"/>
      <c r="V23" s="94"/>
      <c r="W23" s="94"/>
      <c r="X23" s="94"/>
      <c r="Y23" s="40"/>
      <c r="Z23" s="94" t="s">
        <v>82</v>
      </c>
      <c r="AA23" s="94"/>
      <c r="AB23" s="94"/>
      <c r="AC23" s="94"/>
      <c r="AD23" s="94"/>
      <c r="AE23" s="94"/>
      <c r="AF23" s="40"/>
      <c r="AG23" s="94"/>
      <c r="AH23" s="94"/>
      <c r="AI23" s="94"/>
      <c r="AJ23" s="94"/>
      <c r="AK23" s="94"/>
      <c r="AL23" s="94"/>
      <c r="AM23" s="40"/>
      <c r="AN23" s="94"/>
      <c r="AO23" s="94"/>
      <c r="AP23" s="94"/>
      <c r="AQ23" s="94"/>
      <c r="AR23" s="94"/>
      <c r="AS23" s="94"/>
      <c r="AT23" s="40"/>
      <c r="AU23" s="94"/>
      <c r="AV23" s="94"/>
      <c r="AW23" s="94"/>
      <c r="AX23" s="94"/>
      <c r="AY23" s="94"/>
      <c r="AZ23" s="94"/>
      <c r="BA23" s="94"/>
      <c r="BB23" s="40"/>
      <c r="BC23" s="40"/>
      <c r="BD23" s="94"/>
      <c r="BF23" s="40"/>
      <c r="BK23" s="94"/>
      <c r="BL23" s="94"/>
      <c r="BM23" s="94"/>
      <c r="BN23" s="94"/>
      <c r="BO23" s="94"/>
      <c r="BP23" s="94"/>
      <c r="BQ23" s="94"/>
      <c r="BR23" s="94"/>
      <c r="BS23" s="94"/>
      <c r="BT23" s="94"/>
      <c r="BU23" s="94"/>
      <c r="BV23" s="94"/>
      <c r="BW23" s="94"/>
      <c r="BX23" s="94"/>
      <c r="BY23" s="94"/>
      <c r="BZ23" s="94"/>
      <c r="CA23" s="94"/>
      <c r="CB23" s="94"/>
      <c r="CC23" s="94"/>
      <c r="CD23" s="94"/>
      <c r="CE23" s="94"/>
      <c r="CF23" s="94"/>
      <c r="CG23" s="94"/>
    </row>
    <row r="24" spans="1:85" s="30" customFormat="1" ht="14.4" customHeight="1" x14ac:dyDescent="0.3">
      <c r="A24" s="30" t="s">
        <v>272</v>
      </c>
      <c r="B24" s="25">
        <v>16380</v>
      </c>
      <c r="C24" s="39" t="s">
        <v>271</v>
      </c>
      <c r="D24" s="30" t="s">
        <v>275</v>
      </c>
      <c r="E24" s="94" t="s">
        <v>370</v>
      </c>
      <c r="F24" s="94"/>
      <c r="G24" s="94">
        <v>3</v>
      </c>
      <c r="H24" s="94"/>
      <c r="I24" s="94" t="s">
        <v>80</v>
      </c>
      <c r="J24" s="94"/>
      <c r="K24" s="94" t="s">
        <v>66</v>
      </c>
      <c r="L24" s="94"/>
      <c r="M24" s="94">
        <v>0</v>
      </c>
      <c r="N24" s="94">
        <v>0</v>
      </c>
      <c r="O24" s="96" t="s">
        <v>122</v>
      </c>
      <c r="P24" s="94" t="s">
        <v>122</v>
      </c>
      <c r="Q24" s="94" t="s">
        <v>122</v>
      </c>
      <c r="R24" s="30" t="s">
        <v>122</v>
      </c>
      <c r="S24" s="94" t="s">
        <v>80</v>
      </c>
      <c r="T24" s="94"/>
      <c r="U24" s="94"/>
      <c r="V24" s="94"/>
      <c r="W24" s="94"/>
      <c r="X24" s="94"/>
      <c r="Y24" s="40"/>
      <c r="Z24" s="94"/>
      <c r="AA24" s="94"/>
      <c r="AB24" s="94"/>
      <c r="AC24" s="94"/>
      <c r="AD24" s="94"/>
      <c r="AE24" s="94"/>
      <c r="AF24" s="40"/>
      <c r="AG24" s="94"/>
      <c r="AH24" s="94"/>
      <c r="AI24" s="94"/>
      <c r="AJ24" s="94"/>
      <c r="AK24" s="94"/>
      <c r="AL24" s="94"/>
      <c r="AM24" s="40"/>
      <c r="AN24" s="94"/>
      <c r="AO24" s="94"/>
      <c r="AP24" s="94"/>
      <c r="AQ24" s="94"/>
      <c r="AR24" s="94"/>
      <c r="AS24" s="94"/>
      <c r="AT24" s="40"/>
      <c r="AU24" s="94"/>
      <c r="AV24" s="94"/>
      <c r="AW24" s="94"/>
      <c r="AX24" s="94"/>
      <c r="AY24" s="94"/>
      <c r="AZ24" s="94"/>
      <c r="BA24" s="94"/>
      <c r="BB24" s="55"/>
      <c r="BC24" s="40"/>
      <c r="BD24" s="94"/>
      <c r="BF24" s="40"/>
      <c r="BK24" s="94"/>
      <c r="BL24" s="94"/>
      <c r="BM24" s="94"/>
      <c r="BN24" s="94"/>
      <c r="BO24" s="94"/>
      <c r="BP24" s="94"/>
      <c r="BQ24" s="94"/>
      <c r="BR24" s="94"/>
      <c r="BS24" s="94"/>
      <c r="BT24" s="94"/>
      <c r="BU24" s="94"/>
      <c r="BV24" s="94"/>
      <c r="BW24" s="94"/>
      <c r="BX24" s="94"/>
      <c r="BY24" s="94"/>
      <c r="BZ24" s="94"/>
      <c r="CA24" s="94"/>
      <c r="CB24" s="94"/>
      <c r="CC24" s="94"/>
      <c r="CD24" s="94"/>
      <c r="CE24" s="94"/>
      <c r="CF24" s="94"/>
      <c r="CG24" s="94"/>
    </row>
    <row r="25" spans="1:85" s="30" customFormat="1" ht="14.4" customHeight="1" x14ac:dyDescent="0.3">
      <c r="A25" s="30" t="s">
        <v>199</v>
      </c>
      <c r="B25" s="34">
        <v>16490</v>
      </c>
      <c r="C25" s="3" t="s">
        <v>198</v>
      </c>
      <c r="D25" s="30" t="s">
        <v>200</v>
      </c>
      <c r="E25" s="94" t="s">
        <v>370</v>
      </c>
      <c r="F25" s="94"/>
      <c r="G25" s="94"/>
      <c r="H25" s="94"/>
      <c r="I25" s="33"/>
      <c r="J25" s="33"/>
      <c r="K25" s="94"/>
      <c r="L25" s="94"/>
      <c r="M25" s="40" t="s">
        <v>392</v>
      </c>
      <c r="N25" s="40" t="s">
        <v>392</v>
      </c>
      <c r="O25" s="100">
        <f t="shared" si="0"/>
        <v>8.0000000000000007E-5</v>
      </c>
      <c r="P25" s="99">
        <v>0</v>
      </c>
      <c r="Q25" s="118" t="s">
        <v>393</v>
      </c>
      <c r="S25" s="94"/>
      <c r="T25" s="94"/>
      <c r="U25" s="94"/>
      <c r="V25" s="94"/>
      <c r="W25" s="94"/>
      <c r="X25" s="94"/>
      <c r="Y25" s="40"/>
      <c r="Z25" s="94" t="s">
        <v>80</v>
      </c>
      <c r="AA25" s="94"/>
      <c r="AB25" s="94"/>
      <c r="AC25" s="94"/>
      <c r="AD25" s="94"/>
      <c r="AE25" s="94"/>
      <c r="AF25" s="40"/>
      <c r="AG25" s="94"/>
      <c r="AH25" s="94"/>
      <c r="AI25" s="94"/>
      <c r="AJ25" s="94"/>
      <c r="AK25" s="94"/>
      <c r="AL25" s="94"/>
      <c r="AM25" s="40"/>
      <c r="AN25" s="94"/>
      <c r="AO25" s="94"/>
      <c r="AP25" s="94"/>
      <c r="AQ25" s="94"/>
      <c r="AR25" s="94"/>
      <c r="AS25" s="94"/>
      <c r="AT25" s="40"/>
      <c r="AU25" s="94"/>
      <c r="AV25" s="94"/>
      <c r="AW25" s="94"/>
      <c r="AX25" s="94"/>
      <c r="AY25" s="94"/>
      <c r="AZ25" s="94"/>
      <c r="BA25" s="94"/>
      <c r="BB25" s="40"/>
      <c r="BC25" s="40"/>
      <c r="BD25" s="94"/>
      <c r="BF25" s="40"/>
      <c r="BK25" s="94"/>
      <c r="BL25" s="94"/>
      <c r="BM25" s="94"/>
      <c r="BN25" s="94"/>
      <c r="BO25" s="94"/>
      <c r="BP25" s="94"/>
      <c r="BQ25" s="94"/>
      <c r="BR25" s="94"/>
      <c r="BS25" s="94"/>
      <c r="BT25" s="94"/>
      <c r="BU25" s="94"/>
      <c r="BV25" s="94"/>
      <c r="BW25" s="94"/>
      <c r="BX25" s="94"/>
      <c r="BY25" s="94"/>
      <c r="BZ25" s="94"/>
      <c r="CA25" s="94"/>
      <c r="CB25" s="94"/>
      <c r="CC25" s="94"/>
      <c r="CD25" s="94"/>
      <c r="CE25" s="94"/>
      <c r="CF25" s="94"/>
      <c r="CG25" s="94"/>
    </row>
    <row r="26" spans="1:85" s="30" customFormat="1" ht="14.4" customHeight="1" x14ac:dyDescent="0.3">
      <c r="A26" s="30" t="s">
        <v>202</v>
      </c>
      <c r="B26" s="34">
        <v>17100</v>
      </c>
      <c r="C26" s="3" t="s">
        <v>201</v>
      </c>
      <c r="D26" s="30" t="s">
        <v>203</v>
      </c>
      <c r="E26" s="94" t="s">
        <v>370</v>
      </c>
      <c r="F26" s="94"/>
      <c r="G26" s="94"/>
      <c r="H26" s="94"/>
      <c r="I26" s="33"/>
      <c r="J26" s="33"/>
      <c r="K26" s="94"/>
      <c r="L26" s="94"/>
      <c r="M26" s="40" t="s">
        <v>401</v>
      </c>
      <c r="N26" s="40" t="s">
        <v>401</v>
      </c>
      <c r="O26" s="96">
        <f t="shared" si="0"/>
        <v>2.6666666666666666E-3</v>
      </c>
      <c r="P26" s="120" t="s">
        <v>388</v>
      </c>
      <c r="Q26" s="118" t="s">
        <v>398</v>
      </c>
      <c r="R26" s="115" t="s">
        <v>288</v>
      </c>
      <c r="S26" s="94"/>
      <c r="T26" s="94"/>
      <c r="U26" s="94"/>
      <c r="V26" s="94"/>
      <c r="W26" s="94"/>
      <c r="X26" s="94"/>
      <c r="Y26" s="40"/>
      <c r="Z26" s="94" t="s">
        <v>80</v>
      </c>
      <c r="AA26" s="94"/>
      <c r="AB26" s="94"/>
      <c r="AC26" s="94"/>
      <c r="AD26" s="94"/>
      <c r="AE26" s="94"/>
      <c r="AF26" s="40"/>
      <c r="AG26" s="94"/>
      <c r="AH26" s="94"/>
      <c r="AI26" s="94"/>
      <c r="AJ26" s="94"/>
      <c r="AK26" s="94"/>
      <c r="AL26" s="94"/>
      <c r="AM26" s="40"/>
      <c r="AN26" s="94"/>
      <c r="AO26" s="94"/>
      <c r="AP26" s="94"/>
      <c r="AQ26" s="94"/>
      <c r="AR26" s="94"/>
      <c r="AS26" s="94"/>
      <c r="AT26" s="40"/>
      <c r="AU26" s="94"/>
      <c r="BB26" s="40"/>
      <c r="BC26" s="40"/>
      <c r="BD26" s="94"/>
      <c r="BF26" s="40"/>
      <c r="BK26" s="94"/>
      <c r="BL26" s="94"/>
      <c r="BM26" s="94"/>
      <c r="BN26" s="94"/>
      <c r="BO26" s="94"/>
      <c r="BP26" s="94"/>
      <c r="BQ26" s="94"/>
      <c r="BR26" s="94"/>
      <c r="BS26" s="94"/>
      <c r="BT26" s="94"/>
      <c r="BU26" s="94"/>
      <c r="BV26" s="94"/>
      <c r="BW26" s="94"/>
      <c r="BX26" s="94"/>
      <c r="BY26" s="94"/>
      <c r="BZ26" s="94"/>
      <c r="CA26" s="94"/>
      <c r="CB26" s="94"/>
      <c r="CC26" s="94"/>
      <c r="CD26" s="94"/>
      <c r="CE26" s="94"/>
      <c r="CF26" s="94"/>
      <c r="CG26" s="94"/>
    </row>
    <row r="27" spans="1:85" x14ac:dyDescent="0.3">
      <c r="A27" s="30" t="s">
        <v>210</v>
      </c>
      <c r="B27" s="34"/>
      <c r="C27" s="30">
        <f>COUNTIF(C4:C26,"&gt;A")</f>
        <v>23</v>
      </c>
      <c r="D27" s="30"/>
      <c r="E27" s="53"/>
      <c r="F27" s="53">
        <f>COUNTIF(F4:F26,"&gt;a")</f>
        <v>3</v>
      </c>
      <c r="G27" s="53">
        <f>COUNTIF(G4:G26,"&gt;0")</f>
        <v>10</v>
      </c>
      <c r="H27" s="53">
        <f>COUNTIF(H4:H26,"&gt;A")</f>
        <v>4</v>
      </c>
      <c r="I27" s="53">
        <f>COUNTIF(I4:I26,"&gt;A")</f>
        <v>4</v>
      </c>
      <c r="J27" s="53">
        <f>COUNTIF(J4:J26,"&gt;A")</f>
        <v>6</v>
      </c>
      <c r="K27" s="53">
        <f>COUNTIF(K4:K26,"&gt;A")</f>
        <v>6</v>
      </c>
      <c r="L27" s="94">
        <f>COUNTIF(L4:L26,"&gt;A")</f>
        <v>1</v>
      </c>
      <c r="M27" s="53"/>
      <c r="N27" s="40"/>
      <c r="O27" s="53"/>
      <c r="P27" s="40"/>
      <c r="Q27" s="53">
        <f>$C27-(COUNTIF(Q4:Q26,"="))</f>
        <v>22</v>
      </c>
      <c r="R27" s="40"/>
      <c r="S27" s="53">
        <f>COUNTIF(S4:S26,"&gt;0 (1")</f>
        <v>6</v>
      </c>
      <c r="T27" s="40"/>
      <c r="U27" s="53">
        <f>COUNTIF(U4:U26,"&gt;A")</f>
        <v>0</v>
      </c>
      <c r="V27" s="40"/>
    </row>
    <row r="28" spans="1:85" x14ac:dyDescent="0.3">
      <c r="A28" s="30" t="s">
        <v>276</v>
      </c>
      <c r="B28" s="34"/>
      <c r="C28" s="30"/>
      <c r="D28" s="30"/>
      <c r="E28" s="53"/>
      <c r="F28" s="53"/>
      <c r="G28" s="53"/>
      <c r="H28" s="53"/>
      <c r="I28" s="53"/>
      <c r="J28" s="53"/>
      <c r="K28" s="53"/>
      <c r="L28" s="53">
        <f>COUNTIF(L4:L26,"=0")</f>
        <v>0</v>
      </c>
      <c r="M28" s="53"/>
      <c r="N28" s="94">
        <f>COUNTIF(N4:N26,"=0")</f>
        <v>9</v>
      </c>
      <c r="O28" s="53"/>
      <c r="P28" s="74">
        <f>COUNTIF(P4:P26,"=0")</f>
        <v>4</v>
      </c>
      <c r="Q28" s="53"/>
      <c r="R28" s="74">
        <f>COUNTIF(R4:R26,"=0")</f>
        <v>0</v>
      </c>
      <c r="S28" s="53"/>
      <c r="T28" s="74">
        <f>COUNTIF(T4:T26,"=0")</f>
        <v>0</v>
      </c>
      <c r="U28" s="53"/>
      <c r="V28" s="74">
        <f>COUNTIF(V4:V26,"=0")</f>
        <v>0</v>
      </c>
    </row>
    <row r="29" spans="1:85" x14ac:dyDescent="0.3">
      <c r="A29" s="30" t="s">
        <v>277</v>
      </c>
      <c r="B29" s="34"/>
      <c r="C29" s="30"/>
      <c r="D29" s="30"/>
      <c r="E29" s="53"/>
      <c r="F29" s="53"/>
      <c r="G29" s="53"/>
      <c r="H29" s="53"/>
      <c r="I29" s="53"/>
      <c r="J29" s="53"/>
      <c r="K29" s="53"/>
      <c r="L29" s="53">
        <f>$C27-L28</f>
        <v>23</v>
      </c>
      <c r="M29" s="53"/>
      <c r="N29" s="94">
        <f>$C27-N28</f>
        <v>14</v>
      </c>
      <c r="O29" s="53"/>
      <c r="P29" s="53">
        <f>$C27-P28</f>
        <v>19</v>
      </c>
      <c r="Q29" s="53"/>
      <c r="R29" s="53">
        <f>$C27-R28</f>
        <v>23</v>
      </c>
      <c r="S29" s="53"/>
      <c r="T29" s="53">
        <f>$C27-T28</f>
        <v>23</v>
      </c>
      <c r="U29" s="53"/>
      <c r="V29" s="53">
        <f>$C27-V28</f>
        <v>23</v>
      </c>
    </row>
    <row r="31" spans="1:85" x14ac:dyDescent="0.3">
      <c r="E31" s="272" t="s">
        <v>328</v>
      </c>
      <c r="F31" s="272"/>
      <c r="G31" s="272"/>
      <c r="H31" s="272"/>
      <c r="I31" s="272"/>
      <c r="J31" s="272"/>
      <c r="K31" s="272"/>
    </row>
    <row r="32" spans="1:85" x14ac:dyDescent="0.3">
      <c r="A32" s="30" t="s">
        <v>0</v>
      </c>
      <c r="B32" s="30" t="s">
        <v>1</v>
      </c>
      <c r="C32" s="30" t="s">
        <v>2</v>
      </c>
      <c r="D32" s="30" t="s">
        <v>3</v>
      </c>
      <c r="E32" s="281" t="s">
        <v>278</v>
      </c>
      <c r="F32" s="281"/>
      <c r="G32" s="281"/>
      <c r="H32" s="281" t="s">
        <v>279</v>
      </c>
      <c r="I32" s="281"/>
      <c r="J32" s="281"/>
      <c r="K32" s="281"/>
    </row>
    <row r="33" spans="1:22" s="30" customFormat="1" x14ac:dyDescent="0.3">
      <c r="A33" s="30" t="s">
        <v>366</v>
      </c>
      <c r="B33" s="34">
        <v>2180</v>
      </c>
      <c r="C33" s="39" t="s">
        <v>360</v>
      </c>
      <c r="D33" s="30" t="s">
        <v>367</v>
      </c>
      <c r="E33" s="264" t="s">
        <v>281</v>
      </c>
      <c r="F33" s="264"/>
      <c r="G33" s="264"/>
      <c r="H33" s="264" t="s">
        <v>461</v>
      </c>
      <c r="I33" s="264"/>
      <c r="J33" s="264"/>
      <c r="K33" s="264"/>
      <c r="L33" s="55"/>
      <c r="N33" s="55"/>
    </row>
    <row r="34" spans="1:22" ht="28.95" customHeight="1" x14ac:dyDescent="0.3">
      <c r="A34" s="31" t="s">
        <v>334</v>
      </c>
      <c r="B34" s="31">
        <v>2560</v>
      </c>
      <c r="C34" s="50" t="s">
        <v>331</v>
      </c>
      <c r="D34" s="72" t="s">
        <v>332</v>
      </c>
      <c r="E34" s="264" t="s">
        <v>5</v>
      </c>
      <c r="F34" s="264"/>
      <c r="G34" s="264"/>
      <c r="H34" s="282" t="s">
        <v>462</v>
      </c>
      <c r="I34" s="282"/>
      <c r="J34" s="282"/>
      <c r="K34" s="282"/>
    </row>
    <row r="35" spans="1:22" s="30" customFormat="1" x14ac:dyDescent="0.3">
      <c r="A35" s="30" t="s">
        <v>369</v>
      </c>
      <c r="B35" s="34">
        <v>2870</v>
      </c>
      <c r="C35" s="39" t="s">
        <v>356</v>
      </c>
      <c r="D35" s="30" t="s">
        <v>368</v>
      </c>
      <c r="E35" s="264" t="s">
        <v>281</v>
      </c>
      <c r="F35" s="264"/>
      <c r="G35" s="264"/>
      <c r="H35" s="264" t="s">
        <v>463</v>
      </c>
      <c r="I35" s="264"/>
      <c r="J35" s="264"/>
      <c r="K35" s="264"/>
      <c r="L35" s="55"/>
      <c r="N35" s="55"/>
    </row>
    <row r="36" spans="1:22" x14ac:dyDescent="0.3">
      <c r="A36" s="31" t="s">
        <v>154</v>
      </c>
      <c r="B36" s="25">
        <v>2920</v>
      </c>
      <c r="C36" s="50" t="s">
        <v>118</v>
      </c>
      <c r="D36" s="31" t="s">
        <v>155</v>
      </c>
      <c r="E36" s="264" t="s">
        <v>5</v>
      </c>
      <c r="F36" s="264"/>
      <c r="G36" s="264"/>
      <c r="H36" s="264" t="s">
        <v>464</v>
      </c>
      <c r="I36" s="264"/>
      <c r="J36" s="264"/>
      <c r="K36" s="264"/>
    </row>
    <row r="37" spans="1:22" ht="28.8" customHeight="1" x14ac:dyDescent="0.3">
      <c r="A37" s="31" t="s">
        <v>152</v>
      </c>
      <c r="B37" s="25">
        <v>2930</v>
      </c>
      <c r="C37" s="50" t="s">
        <v>117</v>
      </c>
      <c r="D37" s="31" t="s">
        <v>153</v>
      </c>
      <c r="E37" s="274" t="s">
        <v>280</v>
      </c>
      <c r="F37" s="274"/>
      <c r="G37" s="274"/>
      <c r="H37" s="274" t="s">
        <v>465</v>
      </c>
      <c r="I37" s="274"/>
      <c r="J37" s="274"/>
      <c r="K37" s="274"/>
    </row>
    <row r="38" spans="1:22" ht="14.4" customHeight="1" x14ac:dyDescent="0.3">
      <c r="A38" s="31" t="s">
        <v>190</v>
      </c>
      <c r="B38" s="25">
        <v>3040</v>
      </c>
      <c r="C38" s="50" t="s">
        <v>189</v>
      </c>
      <c r="D38" s="31" t="s">
        <v>191</v>
      </c>
      <c r="E38" s="264" t="s">
        <v>111</v>
      </c>
      <c r="F38" s="264"/>
      <c r="G38" s="264"/>
      <c r="H38" s="264" t="s">
        <v>466</v>
      </c>
      <c r="I38" s="264"/>
      <c r="J38" s="264"/>
      <c r="K38" s="264"/>
    </row>
    <row r="39" spans="1:22" x14ac:dyDescent="0.3">
      <c r="A39" s="31" t="s">
        <v>186</v>
      </c>
      <c r="B39" s="25">
        <v>3100</v>
      </c>
      <c r="C39" s="50" t="s">
        <v>187</v>
      </c>
      <c r="D39" s="31" t="s">
        <v>188</v>
      </c>
      <c r="E39" s="264" t="s">
        <v>281</v>
      </c>
      <c r="F39" s="264"/>
      <c r="G39" s="264"/>
      <c r="H39" s="264" t="s">
        <v>467</v>
      </c>
      <c r="I39" s="264"/>
      <c r="J39" s="264"/>
      <c r="K39" s="264"/>
    </row>
    <row r="40" spans="1:22" s="30" customFormat="1" x14ac:dyDescent="0.3">
      <c r="A40" s="30" t="s">
        <v>372</v>
      </c>
      <c r="B40" s="34">
        <v>5530</v>
      </c>
      <c r="C40" s="39" t="s">
        <v>359</v>
      </c>
      <c r="D40" s="30" t="s">
        <v>371</v>
      </c>
      <c r="E40" s="264" t="s">
        <v>281</v>
      </c>
      <c r="F40" s="264"/>
      <c r="G40" s="264"/>
      <c r="H40" s="264" t="s">
        <v>468</v>
      </c>
      <c r="I40" s="264"/>
      <c r="J40" s="264"/>
      <c r="K40" s="264"/>
      <c r="L40" s="55"/>
      <c r="N40" s="55"/>
    </row>
    <row r="41" spans="1:22" s="31" customFormat="1" ht="14.4" customHeight="1" x14ac:dyDescent="0.3">
      <c r="A41" s="31" t="s">
        <v>197</v>
      </c>
      <c r="B41" s="25">
        <v>6870</v>
      </c>
      <c r="C41" s="50" t="s">
        <v>196</v>
      </c>
      <c r="D41" s="31" t="s">
        <v>353</v>
      </c>
      <c r="E41" s="274" t="s">
        <v>282</v>
      </c>
      <c r="F41" s="274"/>
      <c r="G41" s="274"/>
      <c r="H41" s="264" t="s">
        <v>469</v>
      </c>
      <c r="I41" s="264"/>
      <c r="J41" s="264"/>
      <c r="K41" s="264"/>
      <c r="L41" s="55"/>
      <c r="M41"/>
      <c r="N41" s="55"/>
      <c r="O41"/>
      <c r="P41"/>
      <c r="Q41"/>
      <c r="R41"/>
      <c r="S41"/>
      <c r="T41"/>
      <c r="U41"/>
      <c r="V41"/>
    </row>
    <row r="42" spans="1:22" s="31" customFormat="1" ht="14.4" customHeight="1" x14ac:dyDescent="0.3">
      <c r="A42" s="31" t="s">
        <v>181</v>
      </c>
      <c r="B42" s="25">
        <v>7650</v>
      </c>
      <c r="C42" s="50" t="s">
        <v>180</v>
      </c>
      <c r="D42" s="31" t="s">
        <v>182</v>
      </c>
      <c r="E42" s="264" t="s">
        <v>5</v>
      </c>
      <c r="F42" s="264"/>
      <c r="G42" s="264"/>
      <c r="H42" s="264" t="s">
        <v>470</v>
      </c>
      <c r="I42" s="264"/>
      <c r="J42" s="264"/>
      <c r="K42" s="264"/>
      <c r="L42" s="55"/>
      <c r="M42" s="30"/>
      <c r="N42" s="55"/>
      <c r="O42" s="30"/>
      <c r="P42" s="30"/>
      <c r="Q42" s="30"/>
      <c r="R42" s="30"/>
      <c r="S42" s="30"/>
      <c r="T42" s="30"/>
      <c r="U42" s="30"/>
      <c r="V42" s="30"/>
    </row>
    <row r="43" spans="1:22" ht="28.2" customHeight="1" x14ac:dyDescent="0.3">
      <c r="A43" s="31" t="s">
        <v>323</v>
      </c>
      <c r="B43" s="68">
        <v>8310</v>
      </c>
      <c r="C43" s="51" t="s">
        <v>322</v>
      </c>
      <c r="D43" s="31" t="s">
        <v>327</v>
      </c>
      <c r="E43" s="264" t="s">
        <v>326</v>
      </c>
      <c r="F43" s="264"/>
      <c r="G43" s="264"/>
      <c r="H43" s="274" t="s">
        <v>471</v>
      </c>
      <c r="I43" s="274"/>
      <c r="J43" s="274"/>
      <c r="K43" s="274"/>
      <c r="L43" s="61"/>
      <c r="M43" s="31"/>
      <c r="N43" s="61"/>
      <c r="O43" s="31"/>
      <c r="P43" s="31"/>
      <c r="Q43" s="31"/>
      <c r="R43" s="31"/>
      <c r="S43" s="31"/>
      <c r="T43" s="31"/>
      <c r="U43" s="31"/>
      <c r="V43" s="31"/>
    </row>
    <row r="44" spans="1:22" ht="28.8" customHeight="1" x14ac:dyDescent="0.3">
      <c r="A44" s="31" t="s">
        <v>119</v>
      </c>
      <c r="B44" s="25">
        <v>8410</v>
      </c>
      <c r="C44" s="51" t="s">
        <v>120</v>
      </c>
      <c r="D44" s="31" t="s">
        <v>121</v>
      </c>
      <c r="E44" s="264" t="s">
        <v>283</v>
      </c>
      <c r="F44" s="264"/>
      <c r="G44" s="264"/>
      <c r="H44" s="274" t="s">
        <v>472</v>
      </c>
      <c r="I44" s="274"/>
      <c r="J44" s="274"/>
      <c r="K44" s="274"/>
    </row>
    <row r="45" spans="1:22" s="30" customFormat="1" x14ac:dyDescent="0.3">
      <c r="A45" s="30" t="s">
        <v>373</v>
      </c>
      <c r="B45" s="34">
        <v>10090</v>
      </c>
      <c r="C45" s="39" t="s">
        <v>355</v>
      </c>
      <c r="D45" s="86" t="s">
        <v>374</v>
      </c>
      <c r="E45" s="264" t="s">
        <v>111</v>
      </c>
      <c r="F45" s="264"/>
      <c r="G45" s="264"/>
      <c r="H45" s="264" t="s">
        <v>281</v>
      </c>
      <c r="I45" s="264"/>
      <c r="J45" s="264"/>
      <c r="K45" s="264"/>
      <c r="L45" s="55"/>
      <c r="N45" s="55"/>
    </row>
    <row r="46" spans="1:22" ht="28.2" customHeight="1" x14ac:dyDescent="0.3">
      <c r="A46" s="31" t="s">
        <v>273</v>
      </c>
      <c r="B46" s="25">
        <v>12010</v>
      </c>
      <c r="C46" s="51" t="s">
        <v>270</v>
      </c>
      <c r="D46" s="31" t="s">
        <v>274</v>
      </c>
      <c r="E46" s="274" t="s">
        <v>460</v>
      </c>
      <c r="F46" s="274"/>
      <c r="G46" s="274"/>
      <c r="H46" s="264" t="s">
        <v>281</v>
      </c>
      <c r="I46" s="264"/>
      <c r="J46" s="264"/>
      <c r="K46" s="264"/>
    </row>
    <row r="47" spans="1:22" s="30" customFormat="1" x14ac:dyDescent="0.3">
      <c r="A47" s="30" t="s">
        <v>376</v>
      </c>
      <c r="B47" s="34">
        <v>12950</v>
      </c>
      <c r="C47" s="39" t="s">
        <v>361</v>
      </c>
      <c r="D47" s="71" t="s">
        <v>375</v>
      </c>
      <c r="E47" s="264" t="s">
        <v>281</v>
      </c>
      <c r="F47" s="264"/>
      <c r="G47" s="264"/>
      <c r="H47" s="264" t="s">
        <v>473</v>
      </c>
      <c r="I47" s="264"/>
      <c r="J47" s="264"/>
      <c r="K47" s="264"/>
      <c r="L47" s="55"/>
      <c r="N47" s="55"/>
    </row>
    <row r="48" spans="1:22" s="30" customFormat="1" x14ac:dyDescent="0.3">
      <c r="A48" s="30" t="s">
        <v>378</v>
      </c>
      <c r="B48" s="34">
        <v>13120</v>
      </c>
      <c r="C48" s="39" t="s">
        <v>358</v>
      </c>
      <c r="D48" s="71" t="s">
        <v>377</v>
      </c>
      <c r="E48" s="264" t="s">
        <v>111</v>
      </c>
      <c r="F48" s="264"/>
      <c r="G48" s="264"/>
      <c r="H48" s="264" t="s">
        <v>281</v>
      </c>
      <c r="I48" s="264"/>
      <c r="J48" s="264"/>
      <c r="K48" s="264"/>
      <c r="L48" s="55"/>
      <c r="N48" s="55"/>
    </row>
    <row r="49" spans="1:14" s="30" customFormat="1" x14ac:dyDescent="0.3">
      <c r="A49" s="30" t="s">
        <v>406</v>
      </c>
      <c r="B49" s="34">
        <v>13350</v>
      </c>
      <c r="C49" s="39" t="s">
        <v>357</v>
      </c>
      <c r="D49" s="30" t="s">
        <v>405</v>
      </c>
      <c r="E49" s="264" t="s">
        <v>110</v>
      </c>
      <c r="F49" s="264"/>
      <c r="G49" s="264"/>
      <c r="H49" s="264" t="s">
        <v>281</v>
      </c>
      <c r="I49" s="264"/>
      <c r="J49" s="264"/>
      <c r="K49" s="264"/>
      <c r="L49" s="55"/>
      <c r="N49" s="55"/>
    </row>
    <row r="50" spans="1:14" x14ac:dyDescent="0.3">
      <c r="A50" s="31" t="s">
        <v>192</v>
      </c>
      <c r="B50" s="25">
        <v>14540</v>
      </c>
      <c r="C50" s="50" t="s">
        <v>140</v>
      </c>
      <c r="D50" s="31" t="s">
        <v>193</v>
      </c>
      <c r="E50" s="264" t="s">
        <v>281</v>
      </c>
      <c r="F50" s="264"/>
      <c r="G50" s="264"/>
      <c r="H50" s="264" t="s">
        <v>463</v>
      </c>
      <c r="I50" s="264"/>
      <c r="J50" s="264"/>
      <c r="K50" s="264"/>
    </row>
    <row r="51" spans="1:14" x14ac:dyDescent="0.3">
      <c r="A51" s="31" t="s">
        <v>195</v>
      </c>
      <c r="B51" s="25">
        <v>14790</v>
      </c>
      <c r="C51" s="50" t="s">
        <v>141</v>
      </c>
      <c r="D51" s="31" t="s">
        <v>194</v>
      </c>
      <c r="E51" s="264" t="s">
        <v>281</v>
      </c>
      <c r="F51" s="264"/>
      <c r="G51" s="264"/>
      <c r="H51" s="264" t="s">
        <v>463</v>
      </c>
      <c r="I51" s="264"/>
      <c r="J51" s="264"/>
      <c r="K51" s="264"/>
    </row>
    <row r="52" spans="1:14" x14ac:dyDescent="0.3">
      <c r="A52" s="31" t="s">
        <v>184</v>
      </c>
      <c r="B52" s="68">
        <v>15430</v>
      </c>
      <c r="C52" s="50" t="s">
        <v>142</v>
      </c>
      <c r="D52" s="31" t="s">
        <v>183</v>
      </c>
      <c r="E52" s="264" t="s">
        <v>281</v>
      </c>
      <c r="F52" s="264"/>
      <c r="G52" s="264"/>
      <c r="H52" s="264" t="s">
        <v>474</v>
      </c>
      <c r="I52" s="264"/>
      <c r="J52" s="264"/>
      <c r="K52" s="264"/>
    </row>
    <row r="53" spans="1:14" x14ac:dyDescent="0.3">
      <c r="A53" s="31" t="s">
        <v>272</v>
      </c>
      <c r="B53" s="25">
        <v>16380</v>
      </c>
      <c r="C53" s="51" t="s">
        <v>271</v>
      </c>
      <c r="D53" s="31" t="s">
        <v>275</v>
      </c>
      <c r="E53" s="264" t="s">
        <v>284</v>
      </c>
      <c r="F53" s="264"/>
      <c r="G53" s="264"/>
      <c r="H53" s="264" t="s">
        <v>463</v>
      </c>
      <c r="I53" s="264"/>
      <c r="J53" s="264"/>
      <c r="K53" s="264"/>
    </row>
    <row r="54" spans="1:14" x14ac:dyDescent="0.3">
      <c r="A54" s="31" t="s">
        <v>199</v>
      </c>
      <c r="B54" s="25">
        <v>16490</v>
      </c>
      <c r="C54" s="50" t="s">
        <v>198</v>
      </c>
      <c r="D54" s="31" t="s">
        <v>200</v>
      </c>
      <c r="E54" s="264" t="s">
        <v>281</v>
      </c>
      <c r="F54" s="264"/>
      <c r="G54" s="264"/>
      <c r="H54" s="264" t="s">
        <v>463</v>
      </c>
      <c r="I54" s="264"/>
      <c r="J54" s="264"/>
      <c r="K54" s="264"/>
    </row>
    <row r="55" spans="1:14" ht="14.4" customHeight="1" x14ac:dyDescent="0.3">
      <c r="A55" s="31" t="s">
        <v>202</v>
      </c>
      <c r="B55" s="25">
        <v>17100</v>
      </c>
      <c r="C55" s="50" t="s">
        <v>201</v>
      </c>
      <c r="D55" s="31" t="s">
        <v>203</v>
      </c>
      <c r="E55" s="264" t="s">
        <v>281</v>
      </c>
      <c r="F55" s="264"/>
      <c r="G55" s="264"/>
      <c r="H55" s="264" t="s">
        <v>463</v>
      </c>
      <c r="I55" s="264"/>
      <c r="J55" s="264"/>
      <c r="K55" s="264"/>
    </row>
    <row r="56" spans="1:14" ht="28.2" customHeight="1" x14ac:dyDescent="0.3">
      <c r="A56" s="283" t="s">
        <v>335</v>
      </c>
      <c r="B56" s="283"/>
      <c r="C56" s="283"/>
      <c r="D56" s="283"/>
      <c r="E56" s="283"/>
      <c r="F56" s="283"/>
      <c r="G56" s="283"/>
      <c r="H56" s="283"/>
      <c r="I56" s="283"/>
      <c r="J56" s="283"/>
      <c r="K56" s="283"/>
    </row>
    <row r="58" spans="1:14" x14ac:dyDescent="0.3">
      <c r="C58" s="30">
        <f>COUNTIF(C33:C55,"&gt;A")</f>
        <v>23</v>
      </c>
    </row>
  </sheetData>
  <sortState ref="A33:K55">
    <sortCondition ref="B4:B26"/>
  </sortState>
  <mergeCells count="65">
    <mergeCell ref="M2:N2"/>
    <mergeCell ref="F2:J2"/>
    <mergeCell ref="K2:L2"/>
    <mergeCell ref="P2:Q2"/>
    <mergeCell ref="T2:U2"/>
    <mergeCell ref="E51:G51"/>
    <mergeCell ref="H51:K51"/>
    <mergeCell ref="E41:G41"/>
    <mergeCell ref="H41:K41"/>
    <mergeCell ref="E42:G42"/>
    <mergeCell ref="H42:K42"/>
    <mergeCell ref="E44:G44"/>
    <mergeCell ref="H44:K44"/>
    <mergeCell ref="E43:G43"/>
    <mergeCell ref="H43:K43"/>
    <mergeCell ref="E49:G49"/>
    <mergeCell ref="H49:K49"/>
    <mergeCell ref="E47:G47"/>
    <mergeCell ref="H47:K47"/>
    <mergeCell ref="E48:G48"/>
    <mergeCell ref="A56:K56"/>
    <mergeCell ref="A1:K1"/>
    <mergeCell ref="E55:G55"/>
    <mergeCell ref="H55:K55"/>
    <mergeCell ref="E52:G52"/>
    <mergeCell ref="H52:K52"/>
    <mergeCell ref="E53:G53"/>
    <mergeCell ref="H53:K53"/>
    <mergeCell ref="E54:G54"/>
    <mergeCell ref="H54:K54"/>
    <mergeCell ref="E46:G46"/>
    <mergeCell ref="H46:K46"/>
    <mergeCell ref="E50:G50"/>
    <mergeCell ref="H50:K50"/>
    <mergeCell ref="E33:G33"/>
    <mergeCell ref="H33:K33"/>
    <mergeCell ref="E40:G40"/>
    <mergeCell ref="H40:K40"/>
    <mergeCell ref="H48:K48"/>
    <mergeCell ref="E45:G45"/>
    <mergeCell ref="H45:K45"/>
    <mergeCell ref="E39:G39"/>
    <mergeCell ref="H39:K39"/>
    <mergeCell ref="E38:G38"/>
    <mergeCell ref="H38:K38"/>
    <mergeCell ref="AO2:AP2"/>
    <mergeCell ref="E32:G32"/>
    <mergeCell ref="H32:K32"/>
    <mergeCell ref="E31:K31"/>
    <mergeCell ref="E36:G36"/>
    <mergeCell ref="E37:G37"/>
    <mergeCell ref="H36:K36"/>
    <mergeCell ref="H37:K37"/>
    <mergeCell ref="E34:G34"/>
    <mergeCell ref="H34:K34"/>
    <mergeCell ref="E35:G35"/>
    <mergeCell ref="H35:K35"/>
    <mergeCell ref="AR2:AS2"/>
    <mergeCell ref="AW2:AX2"/>
    <mergeCell ref="AZ2:BA2"/>
    <mergeCell ref="W2:X2"/>
    <mergeCell ref="AA2:AB2"/>
    <mergeCell ref="AD2:AE2"/>
    <mergeCell ref="AH2:AI2"/>
    <mergeCell ref="AK2:AL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7"/>
  <sheetViews>
    <sheetView workbookViewId="0">
      <pane xSplit="1" ySplit="5" topLeftCell="AB6" activePane="bottomRight" state="frozen"/>
      <selection pane="topRight" activeCell="B1" sqref="B1"/>
      <selection pane="bottomLeft" activeCell="A6" sqref="A6"/>
      <selection pane="bottomRight" activeCell="B6" sqref="B6:B17"/>
    </sheetView>
  </sheetViews>
  <sheetFormatPr defaultRowHeight="14.4" x14ac:dyDescent="0.3"/>
  <cols>
    <col min="1" max="1" width="30" customWidth="1"/>
    <col min="2" max="2" width="18.33203125" customWidth="1"/>
    <col min="4" max="4" width="9.6640625" customWidth="1"/>
    <col min="6" max="6" width="10.88671875" customWidth="1"/>
    <col min="7" max="7" width="11" customWidth="1"/>
    <col min="8" max="8" width="21.77734375" customWidth="1"/>
    <col min="10" max="10" width="10" customWidth="1"/>
    <col min="11" max="11" width="11" customWidth="1"/>
    <col min="12" max="12" width="10.109375" customWidth="1"/>
    <col min="13" max="13" width="12.6640625" customWidth="1"/>
    <col min="14" max="14" width="17.44140625" customWidth="1"/>
    <col min="15" max="15" width="6.21875" customWidth="1"/>
    <col min="16" max="16" width="10.33203125" customWidth="1"/>
    <col min="18" max="18" width="10.21875" customWidth="1"/>
    <col min="19" max="19" width="9.6640625" customWidth="1"/>
    <col min="20" max="20" width="20" customWidth="1"/>
    <col min="21" max="21" width="6.44140625" customWidth="1"/>
    <col min="22" max="22" width="10.21875" customWidth="1"/>
    <col min="24" max="24" width="10" customWidth="1"/>
    <col min="26" max="26" width="19.109375" customWidth="1"/>
    <col min="27" max="27" width="6.109375" customWidth="1"/>
    <col min="28" max="28" width="13.21875" customWidth="1"/>
    <col min="30" max="30" width="9.77734375" customWidth="1"/>
    <col min="32" max="32" width="19.109375" customWidth="1"/>
    <col min="33" max="33" width="5.5546875" customWidth="1"/>
    <col min="34" max="34" width="9.21875" customWidth="1"/>
    <col min="35" max="35" width="12" customWidth="1"/>
    <col min="36" max="36" width="10.88671875" customWidth="1"/>
    <col min="37" max="37" width="14.21875" customWidth="1"/>
  </cols>
  <sheetData>
    <row r="1" spans="1:37" x14ac:dyDescent="0.3">
      <c r="A1" s="65" t="s">
        <v>1015</v>
      </c>
    </row>
    <row r="2" spans="1:37" x14ac:dyDescent="0.3">
      <c r="A2" s="86"/>
      <c r="B2" s="286" t="s">
        <v>484</v>
      </c>
      <c r="C2" s="286"/>
      <c r="D2" s="286"/>
      <c r="E2" s="286"/>
      <c r="F2" s="286"/>
      <c r="G2" s="286"/>
      <c r="H2" s="287" t="s">
        <v>487</v>
      </c>
      <c r="I2" s="288"/>
      <c r="J2" s="288"/>
      <c r="K2" s="288"/>
      <c r="L2" s="288"/>
      <c r="M2" s="289"/>
      <c r="N2" s="290" t="s">
        <v>483</v>
      </c>
      <c r="O2" s="291"/>
      <c r="P2" s="291"/>
      <c r="Q2" s="291"/>
      <c r="R2" s="291"/>
      <c r="S2" s="292"/>
      <c r="T2" s="286" t="s">
        <v>485</v>
      </c>
      <c r="U2" s="286"/>
      <c r="V2" s="286"/>
      <c r="W2" s="286"/>
      <c r="X2" s="286"/>
      <c r="Y2" s="286"/>
      <c r="Z2" s="293" t="s">
        <v>486</v>
      </c>
      <c r="AA2" s="293"/>
      <c r="AB2" s="293"/>
      <c r="AC2" s="293"/>
      <c r="AD2" s="293"/>
      <c r="AE2" s="293"/>
      <c r="AF2" s="286" t="s">
        <v>482</v>
      </c>
      <c r="AG2" s="286"/>
      <c r="AH2" s="286"/>
      <c r="AI2" s="286"/>
      <c r="AJ2" s="286"/>
      <c r="AK2" s="286"/>
    </row>
    <row r="3" spans="1:37" x14ac:dyDescent="0.3">
      <c r="A3" s="247" t="s">
        <v>1032</v>
      </c>
      <c r="B3" s="285" t="s">
        <v>871</v>
      </c>
      <c r="C3" s="285"/>
      <c r="D3" s="285"/>
      <c r="E3" s="285"/>
      <c r="F3" s="285"/>
      <c r="G3" s="285"/>
      <c r="H3" s="285" t="s">
        <v>871</v>
      </c>
      <c r="I3" s="285"/>
      <c r="J3" s="285"/>
      <c r="K3" s="285"/>
      <c r="L3" s="285"/>
      <c r="M3" s="285"/>
      <c r="N3" s="294" t="s">
        <v>871</v>
      </c>
      <c r="O3" s="294"/>
      <c r="P3" s="294"/>
      <c r="Q3" s="294"/>
      <c r="R3" s="294"/>
      <c r="S3" s="294"/>
      <c r="T3" s="285" t="s">
        <v>871</v>
      </c>
      <c r="U3" s="285"/>
      <c r="V3" s="285"/>
      <c r="W3" s="285"/>
      <c r="X3" s="285"/>
      <c r="Y3" s="285"/>
      <c r="Z3" s="285" t="s">
        <v>871</v>
      </c>
      <c r="AA3" s="285"/>
      <c r="AB3" s="285"/>
      <c r="AC3" s="285"/>
      <c r="AD3" s="285"/>
      <c r="AE3" s="285"/>
      <c r="AF3" s="285" t="s">
        <v>871</v>
      </c>
      <c r="AG3" s="285"/>
      <c r="AH3" s="285"/>
      <c r="AI3" s="285"/>
      <c r="AJ3" s="285"/>
      <c r="AK3" s="285"/>
    </row>
    <row r="4" spans="1:37" x14ac:dyDescent="0.3">
      <c r="A4" s="236"/>
      <c r="B4" s="285" t="s">
        <v>872</v>
      </c>
      <c r="C4" s="285"/>
      <c r="D4" s="285" t="s">
        <v>382</v>
      </c>
      <c r="E4" s="285"/>
      <c r="F4" s="285"/>
      <c r="G4" s="285"/>
      <c r="H4" s="285" t="s">
        <v>872</v>
      </c>
      <c r="I4" s="285"/>
      <c r="J4" s="285" t="s">
        <v>382</v>
      </c>
      <c r="K4" s="285"/>
      <c r="L4" s="285"/>
      <c r="M4" s="285"/>
      <c r="N4" s="236" t="s">
        <v>872</v>
      </c>
      <c r="O4" s="236"/>
      <c r="P4" s="236" t="s">
        <v>382</v>
      </c>
      <c r="Q4" s="236"/>
      <c r="R4" s="236"/>
      <c r="S4" s="236"/>
      <c r="T4" s="285" t="s">
        <v>872</v>
      </c>
      <c r="U4" s="285"/>
      <c r="V4" s="285" t="s">
        <v>382</v>
      </c>
      <c r="W4" s="285"/>
      <c r="X4" s="285"/>
      <c r="Y4" s="285"/>
      <c r="Z4" s="285" t="s">
        <v>872</v>
      </c>
      <c r="AA4" s="285"/>
      <c r="AB4" s="285" t="s">
        <v>382</v>
      </c>
      <c r="AC4" s="285"/>
      <c r="AD4" s="285"/>
      <c r="AE4" s="285"/>
      <c r="AF4" s="285" t="s">
        <v>872</v>
      </c>
      <c r="AG4" s="285"/>
      <c r="AH4" s="285" t="s">
        <v>382</v>
      </c>
      <c r="AI4" s="285"/>
      <c r="AJ4" s="285"/>
      <c r="AK4" s="285"/>
    </row>
    <row r="5" spans="1:37" x14ac:dyDescent="0.3">
      <c r="A5" s="236"/>
      <c r="B5" s="236" t="s">
        <v>873</v>
      </c>
      <c r="C5" s="236" t="s">
        <v>874</v>
      </c>
      <c r="D5" s="236" t="s">
        <v>875</v>
      </c>
      <c r="E5" s="238" t="s">
        <v>876</v>
      </c>
      <c r="F5" s="236" t="s">
        <v>875</v>
      </c>
      <c r="G5" s="238" t="s">
        <v>877</v>
      </c>
      <c r="H5" s="236" t="s">
        <v>873</v>
      </c>
      <c r="I5" s="236" t="s">
        <v>874</v>
      </c>
      <c r="J5" s="236" t="s">
        <v>875</v>
      </c>
      <c r="K5" s="238" t="s">
        <v>876</v>
      </c>
      <c r="L5" s="236" t="s">
        <v>875</v>
      </c>
      <c r="M5" s="238" t="s">
        <v>877</v>
      </c>
      <c r="N5" s="236" t="s">
        <v>873</v>
      </c>
      <c r="O5" s="236" t="s">
        <v>874</v>
      </c>
      <c r="P5" s="236" t="s">
        <v>875</v>
      </c>
      <c r="Q5" s="236" t="s">
        <v>876</v>
      </c>
      <c r="R5" s="236" t="s">
        <v>875</v>
      </c>
      <c r="S5" s="238" t="s">
        <v>877</v>
      </c>
      <c r="T5" s="236" t="s">
        <v>873</v>
      </c>
      <c r="U5" s="236" t="s">
        <v>874</v>
      </c>
      <c r="V5" s="236" t="s">
        <v>875</v>
      </c>
      <c r="W5" s="239" t="s">
        <v>876</v>
      </c>
      <c r="X5" s="236" t="s">
        <v>875</v>
      </c>
      <c r="Y5" s="238" t="s">
        <v>877</v>
      </c>
      <c r="Z5" s="236" t="s">
        <v>873</v>
      </c>
      <c r="AA5" s="236" t="s">
        <v>874</v>
      </c>
      <c r="AB5" s="236" t="s">
        <v>875</v>
      </c>
      <c r="AC5" s="236" t="s">
        <v>876</v>
      </c>
      <c r="AD5" s="236" t="s">
        <v>875</v>
      </c>
      <c r="AE5" s="236" t="s">
        <v>877</v>
      </c>
      <c r="AF5" s="238" t="s">
        <v>873</v>
      </c>
      <c r="AG5" s="236" t="s">
        <v>874</v>
      </c>
      <c r="AH5" s="236" t="s">
        <v>875</v>
      </c>
      <c r="AI5" s="238" t="s">
        <v>876</v>
      </c>
      <c r="AJ5" s="236" t="s">
        <v>875</v>
      </c>
      <c r="AK5" s="238" t="s">
        <v>877</v>
      </c>
    </row>
    <row r="6" spans="1:37" x14ac:dyDescent="0.3">
      <c r="A6" s="242" t="s">
        <v>890</v>
      </c>
      <c r="B6" s="211" t="s">
        <v>891</v>
      </c>
      <c r="C6" s="180">
        <v>3.8</v>
      </c>
      <c r="D6" s="240" t="s">
        <v>892</v>
      </c>
      <c r="E6" s="156">
        <v>0</v>
      </c>
      <c r="F6" s="240" t="s">
        <v>893</v>
      </c>
      <c r="G6" s="156">
        <v>0</v>
      </c>
      <c r="H6" s="211" t="s">
        <v>894</v>
      </c>
      <c r="I6" s="180">
        <v>15.9</v>
      </c>
      <c r="J6" s="240" t="s">
        <v>878</v>
      </c>
      <c r="K6" s="114" t="s">
        <v>419</v>
      </c>
      <c r="L6" s="240" t="s">
        <v>880</v>
      </c>
      <c r="M6" s="114" t="s">
        <v>680</v>
      </c>
      <c r="N6" s="211" t="s">
        <v>895</v>
      </c>
      <c r="O6" s="180">
        <v>1</v>
      </c>
      <c r="P6" s="240" t="s">
        <v>878</v>
      </c>
      <c r="Q6" s="156">
        <v>0</v>
      </c>
      <c r="R6" s="240" t="s">
        <v>880</v>
      </c>
      <c r="S6" s="156">
        <v>0</v>
      </c>
      <c r="T6" s="211" t="s">
        <v>896</v>
      </c>
      <c r="U6" s="180">
        <v>5.6</v>
      </c>
      <c r="V6" s="240" t="s">
        <v>886</v>
      </c>
      <c r="W6" s="215" t="s">
        <v>813</v>
      </c>
      <c r="X6" s="240" t="s">
        <v>887</v>
      </c>
      <c r="Y6" s="114" t="s">
        <v>897</v>
      </c>
      <c r="Z6" s="211" t="s">
        <v>898</v>
      </c>
      <c r="AA6" s="180">
        <v>2</v>
      </c>
      <c r="AB6" s="240" t="s">
        <v>878</v>
      </c>
      <c r="AC6" s="180">
        <v>0</v>
      </c>
      <c r="AD6" s="240" t="s">
        <v>880</v>
      </c>
      <c r="AE6" s="180">
        <v>0</v>
      </c>
      <c r="AF6" s="241" t="s">
        <v>899</v>
      </c>
      <c r="AG6" s="180">
        <v>0.9</v>
      </c>
      <c r="AH6" s="240" t="s">
        <v>883</v>
      </c>
      <c r="AI6" s="113" t="s">
        <v>388</v>
      </c>
      <c r="AJ6" s="240" t="s">
        <v>884</v>
      </c>
      <c r="AK6" s="156">
        <v>0</v>
      </c>
    </row>
    <row r="7" spans="1:37" x14ac:dyDescent="0.3">
      <c r="A7" s="242" t="s">
        <v>900</v>
      </c>
      <c r="B7" s="211" t="s">
        <v>901</v>
      </c>
      <c r="C7" s="180"/>
      <c r="D7" s="240" t="s">
        <v>878</v>
      </c>
      <c r="E7" s="114" t="s">
        <v>902</v>
      </c>
      <c r="F7" s="240" t="s">
        <v>879</v>
      </c>
      <c r="G7" s="114" t="s">
        <v>903</v>
      </c>
      <c r="H7" s="211" t="s">
        <v>904</v>
      </c>
      <c r="I7" s="180">
        <v>0.2</v>
      </c>
      <c r="J7" s="240" t="s">
        <v>878</v>
      </c>
      <c r="K7" s="114" t="s">
        <v>905</v>
      </c>
      <c r="L7" s="240" t="s">
        <v>880</v>
      </c>
      <c r="M7" s="114" t="s">
        <v>906</v>
      </c>
      <c r="N7" s="211" t="s">
        <v>907</v>
      </c>
      <c r="O7" s="180">
        <v>0.2</v>
      </c>
      <c r="P7" s="240" t="s">
        <v>878</v>
      </c>
      <c r="Q7" s="156">
        <v>0</v>
      </c>
      <c r="R7" s="240" t="s">
        <v>880</v>
      </c>
      <c r="S7" s="156">
        <v>0</v>
      </c>
      <c r="T7" s="211" t="s">
        <v>908</v>
      </c>
      <c r="U7" s="180">
        <v>0.4</v>
      </c>
      <c r="V7" s="240" t="s">
        <v>878</v>
      </c>
      <c r="W7" s="159">
        <v>0</v>
      </c>
      <c r="X7" s="240" t="s">
        <v>882</v>
      </c>
      <c r="Y7" s="156">
        <v>0</v>
      </c>
      <c r="Z7" s="211" t="s">
        <v>888</v>
      </c>
      <c r="AA7" s="180">
        <v>0.2</v>
      </c>
      <c r="AB7" s="240" t="s">
        <v>878</v>
      </c>
      <c r="AC7" s="180">
        <v>0</v>
      </c>
      <c r="AD7" s="240" t="s">
        <v>880</v>
      </c>
      <c r="AE7" s="180">
        <v>0</v>
      </c>
      <c r="AF7" s="241" t="s">
        <v>909</v>
      </c>
      <c r="AG7" s="180">
        <v>0.1</v>
      </c>
      <c r="AH7" s="240" t="s">
        <v>883</v>
      </c>
      <c r="AI7" s="113" t="s">
        <v>402</v>
      </c>
      <c r="AJ7" s="240" t="s">
        <v>884</v>
      </c>
      <c r="AK7" s="114" t="s">
        <v>390</v>
      </c>
    </row>
    <row r="8" spans="1:37" x14ac:dyDescent="0.3">
      <c r="A8" s="243" t="s">
        <v>910</v>
      </c>
      <c r="B8" s="211" t="s">
        <v>911</v>
      </c>
      <c r="C8" s="180">
        <v>0.1</v>
      </c>
      <c r="D8" s="240" t="s">
        <v>912</v>
      </c>
      <c r="E8" s="114" t="s">
        <v>913</v>
      </c>
      <c r="F8" s="240" t="s">
        <v>884</v>
      </c>
      <c r="G8" s="114" t="s">
        <v>914</v>
      </c>
      <c r="H8" s="211" t="s">
        <v>915</v>
      </c>
      <c r="I8" s="180">
        <v>0.7</v>
      </c>
      <c r="J8" s="240" t="s">
        <v>878</v>
      </c>
      <c r="K8" s="156">
        <v>0</v>
      </c>
      <c r="L8" s="240" t="s">
        <v>880</v>
      </c>
      <c r="M8" s="114" t="s">
        <v>717</v>
      </c>
      <c r="N8" s="211" t="s">
        <v>916</v>
      </c>
      <c r="O8" s="180">
        <v>1.4</v>
      </c>
      <c r="P8" s="240" t="s">
        <v>878</v>
      </c>
      <c r="Q8" s="156">
        <v>0</v>
      </c>
      <c r="R8" s="240" t="s">
        <v>880</v>
      </c>
      <c r="S8" s="156">
        <v>0</v>
      </c>
      <c r="T8" s="211" t="s">
        <v>917</v>
      </c>
      <c r="U8" s="180">
        <v>3.2</v>
      </c>
      <c r="V8" s="240" t="s">
        <v>886</v>
      </c>
      <c r="W8" s="213" t="s">
        <v>918</v>
      </c>
      <c r="X8" s="240" t="s">
        <v>889</v>
      </c>
      <c r="Y8" s="114" t="s">
        <v>919</v>
      </c>
      <c r="Z8" s="211" t="s">
        <v>920</v>
      </c>
      <c r="AA8" s="180">
        <v>2</v>
      </c>
      <c r="AB8" s="240" t="s">
        <v>878</v>
      </c>
      <c r="AC8" s="180">
        <v>0</v>
      </c>
      <c r="AD8" s="240" t="s">
        <v>880</v>
      </c>
      <c r="AE8" s="180">
        <v>0</v>
      </c>
      <c r="AF8" s="241" t="s">
        <v>921</v>
      </c>
      <c r="AG8" s="180">
        <v>0.4</v>
      </c>
      <c r="AH8" s="240" t="s">
        <v>883</v>
      </c>
      <c r="AI8" s="113" t="s">
        <v>388</v>
      </c>
      <c r="AJ8" s="240" t="s">
        <v>884</v>
      </c>
      <c r="AK8" s="114" t="s">
        <v>398</v>
      </c>
    </row>
    <row r="9" spans="1:37" x14ac:dyDescent="0.3">
      <c r="A9" s="242" t="s">
        <v>922</v>
      </c>
      <c r="B9" s="211" t="s">
        <v>923</v>
      </c>
      <c r="C9" s="180">
        <v>7.6</v>
      </c>
      <c r="D9" s="240" t="s">
        <v>878</v>
      </c>
      <c r="E9" s="114" t="s">
        <v>924</v>
      </c>
      <c r="F9" s="240" t="s">
        <v>879</v>
      </c>
      <c r="G9" s="114" t="s">
        <v>925</v>
      </c>
      <c r="H9" s="211" t="s">
        <v>926</v>
      </c>
      <c r="I9" s="180">
        <v>9</v>
      </c>
      <c r="J9" s="240" t="s">
        <v>878</v>
      </c>
      <c r="K9" s="156">
        <v>0</v>
      </c>
      <c r="L9" s="240" t="s">
        <v>880</v>
      </c>
      <c r="M9" s="114" t="s">
        <v>927</v>
      </c>
      <c r="N9" s="211" t="s">
        <v>928</v>
      </c>
      <c r="O9" s="180">
        <v>1</v>
      </c>
      <c r="P9" s="240" t="s">
        <v>878</v>
      </c>
      <c r="Q9" s="113" t="s">
        <v>654</v>
      </c>
      <c r="R9" s="240" t="s">
        <v>880</v>
      </c>
      <c r="S9" s="156">
        <v>0</v>
      </c>
      <c r="T9" s="180"/>
      <c r="U9" s="180"/>
      <c r="V9" s="240" t="s">
        <v>886</v>
      </c>
      <c r="W9" s="213" t="s">
        <v>929</v>
      </c>
      <c r="X9" s="240"/>
      <c r="Y9" s="156" t="s">
        <v>547</v>
      </c>
      <c r="Z9" s="211" t="s">
        <v>930</v>
      </c>
      <c r="AA9" s="180">
        <v>2</v>
      </c>
      <c r="AB9" s="240" t="s">
        <v>878</v>
      </c>
      <c r="AC9" s="161" t="s">
        <v>722</v>
      </c>
      <c r="AD9" s="240" t="s">
        <v>880</v>
      </c>
      <c r="AE9" s="161" t="s">
        <v>722</v>
      </c>
      <c r="AF9" s="241" t="s">
        <v>931</v>
      </c>
      <c r="AG9" s="180">
        <v>0.3</v>
      </c>
      <c r="AH9" s="240" t="s">
        <v>883</v>
      </c>
      <c r="AI9" s="114" t="s">
        <v>390</v>
      </c>
      <c r="AJ9" s="240" t="s">
        <v>884</v>
      </c>
      <c r="AK9" s="114" t="s">
        <v>391</v>
      </c>
    </row>
    <row r="10" spans="1:37" x14ac:dyDescent="0.3">
      <c r="A10" s="243" t="s">
        <v>932</v>
      </c>
      <c r="B10" s="211" t="s">
        <v>933</v>
      </c>
      <c r="C10" s="180">
        <v>8.4</v>
      </c>
      <c r="D10" s="240" t="s">
        <v>878</v>
      </c>
      <c r="E10" s="156">
        <v>0</v>
      </c>
      <c r="F10" s="240" t="s">
        <v>879</v>
      </c>
      <c r="G10" s="156">
        <v>0</v>
      </c>
      <c r="H10" s="211" t="s">
        <v>934</v>
      </c>
      <c r="I10" s="180">
        <v>8.4</v>
      </c>
      <c r="J10" s="240" t="s">
        <v>878</v>
      </c>
      <c r="K10" s="156">
        <v>0</v>
      </c>
      <c r="L10" s="240" t="s">
        <v>880</v>
      </c>
      <c r="M10" s="156">
        <v>0</v>
      </c>
      <c r="N10" s="211" t="s">
        <v>935</v>
      </c>
      <c r="O10" s="180">
        <v>2</v>
      </c>
      <c r="P10" s="240" t="s">
        <v>878</v>
      </c>
      <c r="Q10" s="156">
        <v>0</v>
      </c>
      <c r="R10" s="240" t="s">
        <v>880</v>
      </c>
      <c r="S10" s="156">
        <v>0</v>
      </c>
      <c r="T10" s="211" t="s">
        <v>936</v>
      </c>
      <c r="U10" s="180">
        <v>3.1</v>
      </c>
      <c r="V10" s="240" t="s">
        <v>886</v>
      </c>
      <c r="W10" s="213" t="s">
        <v>937</v>
      </c>
      <c r="X10" s="240" t="s">
        <v>887</v>
      </c>
      <c r="Y10" s="156">
        <v>0</v>
      </c>
      <c r="Z10" s="211" t="s">
        <v>938</v>
      </c>
      <c r="AA10" s="180">
        <v>2.1</v>
      </c>
      <c r="AB10" s="240" t="s">
        <v>878</v>
      </c>
      <c r="AC10" s="180">
        <v>0</v>
      </c>
      <c r="AD10" s="240" t="s">
        <v>880</v>
      </c>
      <c r="AE10" s="180">
        <v>0</v>
      </c>
      <c r="AF10" s="241" t="s">
        <v>939</v>
      </c>
      <c r="AG10" s="180">
        <v>1.4</v>
      </c>
      <c r="AH10" s="240" t="s">
        <v>883</v>
      </c>
      <c r="AI10" s="156">
        <v>0</v>
      </c>
      <c r="AJ10" s="240" t="s">
        <v>884</v>
      </c>
      <c r="AK10" s="156">
        <v>0</v>
      </c>
    </row>
    <row r="11" spans="1:37" x14ac:dyDescent="0.3">
      <c r="A11" s="244" t="s">
        <v>940</v>
      </c>
      <c r="B11" s="211" t="s">
        <v>941</v>
      </c>
      <c r="C11" s="180">
        <v>2</v>
      </c>
      <c r="D11" s="240" t="s">
        <v>878</v>
      </c>
      <c r="E11" s="113" t="s">
        <v>942</v>
      </c>
      <c r="F11" s="240" t="s">
        <v>879</v>
      </c>
      <c r="G11" s="156">
        <v>0</v>
      </c>
      <c r="H11" s="211" t="s">
        <v>943</v>
      </c>
      <c r="I11" s="180">
        <v>4.9000000000000004</v>
      </c>
      <c r="J11" s="240" t="s">
        <v>878</v>
      </c>
      <c r="K11" s="156">
        <v>0</v>
      </c>
      <c r="L11" s="240" t="s">
        <v>880</v>
      </c>
      <c r="M11" s="156">
        <v>0</v>
      </c>
      <c r="N11" s="211" t="s">
        <v>944</v>
      </c>
      <c r="O11" s="180">
        <v>0.7</v>
      </c>
      <c r="P11" s="240" t="s">
        <v>878</v>
      </c>
      <c r="Q11" s="156">
        <v>0</v>
      </c>
      <c r="R11" s="240" t="s">
        <v>880</v>
      </c>
      <c r="S11" s="114" t="s">
        <v>426</v>
      </c>
      <c r="T11" s="211" t="s">
        <v>945</v>
      </c>
      <c r="U11" s="180">
        <v>4</v>
      </c>
      <c r="V11" s="240" t="s">
        <v>886</v>
      </c>
      <c r="W11" s="213" t="s">
        <v>946</v>
      </c>
      <c r="X11" s="240" t="s">
        <v>887</v>
      </c>
      <c r="Y11" s="114" t="s">
        <v>947</v>
      </c>
      <c r="Z11" s="211" t="s">
        <v>881</v>
      </c>
      <c r="AA11" s="180">
        <v>1.2</v>
      </c>
      <c r="AB11" s="240" t="s">
        <v>878</v>
      </c>
      <c r="AC11" s="161" t="s">
        <v>722</v>
      </c>
      <c r="AD11" s="240" t="s">
        <v>880</v>
      </c>
      <c r="AE11" s="161" t="s">
        <v>722</v>
      </c>
      <c r="AF11" s="241" t="s">
        <v>948</v>
      </c>
      <c r="AG11" s="180">
        <v>0.6</v>
      </c>
      <c r="AH11" s="240" t="s">
        <v>883</v>
      </c>
      <c r="AI11" s="156">
        <v>0</v>
      </c>
      <c r="AJ11" s="240" t="s">
        <v>884</v>
      </c>
      <c r="AK11" s="156">
        <v>0</v>
      </c>
    </row>
    <row r="12" spans="1:37" x14ac:dyDescent="0.3">
      <c r="A12" s="242" t="s">
        <v>949</v>
      </c>
      <c r="B12" s="211" t="s">
        <v>950</v>
      </c>
      <c r="C12" s="180">
        <v>1.8</v>
      </c>
      <c r="D12" s="240" t="s">
        <v>878</v>
      </c>
      <c r="E12" s="156">
        <v>0</v>
      </c>
      <c r="F12" s="240" t="s">
        <v>879</v>
      </c>
      <c r="G12" s="114" t="s">
        <v>951</v>
      </c>
      <c r="H12" s="211" t="s">
        <v>952</v>
      </c>
      <c r="I12" s="180">
        <v>2.2000000000000002</v>
      </c>
      <c r="J12" s="240" t="s">
        <v>878</v>
      </c>
      <c r="K12" s="114" t="s">
        <v>953</v>
      </c>
      <c r="L12" s="240" t="s">
        <v>880</v>
      </c>
      <c r="M12" s="114" t="s">
        <v>954</v>
      </c>
      <c r="N12" s="211" t="s">
        <v>955</v>
      </c>
      <c r="O12" s="180">
        <v>0.4</v>
      </c>
      <c r="P12" s="240" t="s">
        <v>878</v>
      </c>
      <c r="Q12" s="113" t="s">
        <v>654</v>
      </c>
      <c r="R12" s="240" t="s">
        <v>880</v>
      </c>
      <c r="S12" s="156">
        <v>0</v>
      </c>
      <c r="T12" s="211" t="s">
        <v>956</v>
      </c>
      <c r="U12" s="180">
        <v>0.6</v>
      </c>
      <c r="V12" s="240" t="s">
        <v>886</v>
      </c>
      <c r="W12" s="213" t="s">
        <v>957</v>
      </c>
      <c r="X12" s="240" t="s">
        <v>889</v>
      </c>
      <c r="Y12" s="114" t="s">
        <v>958</v>
      </c>
      <c r="Z12" s="211" t="s">
        <v>881</v>
      </c>
      <c r="AA12" s="180">
        <v>0.2</v>
      </c>
      <c r="AB12" s="240" t="s">
        <v>878</v>
      </c>
      <c r="AC12" s="180">
        <v>0</v>
      </c>
      <c r="AD12" s="240" t="s">
        <v>880</v>
      </c>
      <c r="AE12" s="180">
        <v>0</v>
      </c>
      <c r="AF12" s="241" t="s">
        <v>959</v>
      </c>
      <c r="AG12" s="180">
        <v>0.8</v>
      </c>
      <c r="AH12" s="240" t="s">
        <v>883</v>
      </c>
      <c r="AI12" s="156">
        <v>0</v>
      </c>
      <c r="AJ12" s="240" t="s">
        <v>884</v>
      </c>
      <c r="AK12" s="156" t="s">
        <v>398</v>
      </c>
    </row>
    <row r="13" spans="1:37" x14ac:dyDescent="0.3">
      <c r="A13" s="245" t="s">
        <v>960</v>
      </c>
      <c r="B13" s="211" t="s">
        <v>961</v>
      </c>
      <c r="C13" s="180">
        <v>1.2</v>
      </c>
      <c r="D13" s="240" t="s">
        <v>878</v>
      </c>
      <c r="E13" s="114" t="s">
        <v>962</v>
      </c>
      <c r="F13" s="240" t="s">
        <v>879</v>
      </c>
      <c r="G13" s="113" t="s">
        <v>963</v>
      </c>
      <c r="H13" s="211" t="s">
        <v>964</v>
      </c>
      <c r="I13" s="180">
        <v>1</v>
      </c>
      <c r="J13" s="240" t="s">
        <v>878</v>
      </c>
      <c r="K13" s="114" t="s">
        <v>965</v>
      </c>
      <c r="L13" s="240" t="s">
        <v>880</v>
      </c>
      <c r="M13" s="114" t="s">
        <v>717</v>
      </c>
      <c r="N13" s="211" t="s">
        <v>966</v>
      </c>
      <c r="O13" s="180">
        <v>2.5</v>
      </c>
      <c r="P13" s="240" t="s">
        <v>878</v>
      </c>
      <c r="Q13" s="156">
        <v>0</v>
      </c>
      <c r="R13" s="240" t="s">
        <v>880</v>
      </c>
      <c r="S13" s="156">
        <v>0</v>
      </c>
      <c r="T13" s="211" t="s">
        <v>967</v>
      </c>
      <c r="U13" s="180">
        <v>3.2</v>
      </c>
      <c r="V13" s="240" t="s">
        <v>886</v>
      </c>
      <c r="W13" s="159">
        <v>0</v>
      </c>
      <c r="X13" s="240" t="s">
        <v>889</v>
      </c>
      <c r="Y13" s="114" t="s">
        <v>968</v>
      </c>
      <c r="Z13" s="211" t="s">
        <v>969</v>
      </c>
      <c r="AA13" s="180">
        <v>3.1</v>
      </c>
      <c r="AB13" s="240" t="s">
        <v>878</v>
      </c>
      <c r="AC13" s="180">
        <v>0</v>
      </c>
      <c r="AD13" s="240" t="s">
        <v>880</v>
      </c>
      <c r="AE13" s="180">
        <v>0</v>
      </c>
      <c r="AF13" s="241" t="s">
        <v>970</v>
      </c>
      <c r="AG13" s="180">
        <v>1.4</v>
      </c>
      <c r="AH13" s="240" t="s">
        <v>883</v>
      </c>
      <c r="AI13" s="114" t="s">
        <v>393</v>
      </c>
      <c r="AJ13" s="240" t="s">
        <v>884</v>
      </c>
      <c r="AK13" s="114" t="s">
        <v>390</v>
      </c>
    </row>
    <row r="14" spans="1:37" x14ac:dyDescent="0.3">
      <c r="A14" s="246" t="s">
        <v>971</v>
      </c>
      <c r="B14" s="211" t="s">
        <v>972</v>
      </c>
      <c r="C14" s="180">
        <v>30.2</v>
      </c>
      <c r="D14" s="240" t="s">
        <v>973</v>
      </c>
      <c r="E14" s="156">
        <v>0</v>
      </c>
      <c r="F14" s="240" t="s">
        <v>879</v>
      </c>
      <c r="G14" s="114" t="s">
        <v>974</v>
      </c>
      <c r="H14" s="211" t="s">
        <v>975</v>
      </c>
      <c r="I14" s="180">
        <v>45.6</v>
      </c>
      <c r="J14" s="240" t="s">
        <v>878</v>
      </c>
      <c r="K14" s="156">
        <v>0</v>
      </c>
      <c r="L14" s="240" t="s">
        <v>880</v>
      </c>
      <c r="M14" s="156">
        <v>0</v>
      </c>
      <c r="N14" s="211" t="s">
        <v>976</v>
      </c>
      <c r="O14" s="180">
        <v>3.5</v>
      </c>
      <c r="P14" s="240" t="s">
        <v>878</v>
      </c>
      <c r="Q14" s="156">
        <v>0</v>
      </c>
      <c r="R14" s="240" t="s">
        <v>880</v>
      </c>
      <c r="S14" s="156">
        <v>0</v>
      </c>
      <c r="T14" s="211" t="s">
        <v>977</v>
      </c>
      <c r="U14" s="180">
        <v>3.7</v>
      </c>
      <c r="V14" s="240" t="s">
        <v>886</v>
      </c>
      <c r="W14" s="215" t="s">
        <v>978</v>
      </c>
      <c r="X14" s="240" t="s">
        <v>889</v>
      </c>
      <c r="Y14" s="114" t="s">
        <v>708</v>
      </c>
      <c r="Z14" s="211" t="s">
        <v>979</v>
      </c>
      <c r="AA14" s="180">
        <v>1.2</v>
      </c>
      <c r="AB14" s="240" t="s">
        <v>878</v>
      </c>
      <c r="AC14" s="180">
        <v>0</v>
      </c>
      <c r="AD14" s="240" t="s">
        <v>880</v>
      </c>
      <c r="AE14" s="180">
        <v>0</v>
      </c>
      <c r="AF14" s="241" t="s">
        <v>980</v>
      </c>
      <c r="AG14" s="180">
        <v>0.2</v>
      </c>
      <c r="AH14" s="240" t="s">
        <v>883</v>
      </c>
      <c r="AI14" s="156">
        <v>0</v>
      </c>
      <c r="AJ14" s="240" t="s">
        <v>884</v>
      </c>
      <c r="AK14" s="114" t="s">
        <v>393</v>
      </c>
    </row>
    <row r="15" spans="1:37" x14ac:dyDescent="0.3">
      <c r="A15" s="243" t="s">
        <v>981</v>
      </c>
      <c r="B15" s="211" t="s">
        <v>982</v>
      </c>
      <c r="C15" s="180">
        <v>0.4</v>
      </c>
      <c r="D15" s="240" t="s">
        <v>878</v>
      </c>
      <c r="E15" s="156">
        <v>0</v>
      </c>
      <c r="F15" s="240" t="s">
        <v>879</v>
      </c>
      <c r="G15" s="114" t="s">
        <v>983</v>
      </c>
      <c r="H15" s="211" t="s">
        <v>984</v>
      </c>
      <c r="I15" s="180">
        <v>1.5</v>
      </c>
      <c r="J15" s="240" t="s">
        <v>878</v>
      </c>
      <c r="K15" s="156">
        <v>0</v>
      </c>
      <c r="L15" s="240" t="s">
        <v>880</v>
      </c>
      <c r="M15" s="114" t="s">
        <v>985</v>
      </c>
      <c r="N15" s="211" t="s">
        <v>986</v>
      </c>
      <c r="O15" s="180">
        <v>0.9</v>
      </c>
      <c r="P15" s="240" t="s">
        <v>878</v>
      </c>
      <c r="Q15" s="114" t="s">
        <v>426</v>
      </c>
      <c r="R15" s="240" t="s">
        <v>880</v>
      </c>
      <c r="S15" s="114" t="s">
        <v>426</v>
      </c>
      <c r="T15" s="211" t="s">
        <v>987</v>
      </c>
      <c r="U15" s="180">
        <v>1.2</v>
      </c>
      <c r="V15" s="240" t="s">
        <v>886</v>
      </c>
      <c r="W15" s="213" t="s">
        <v>988</v>
      </c>
      <c r="X15" s="240" t="s">
        <v>887</v>
      </c>
      <c r="Y15" s="114" t="s">
        <v>989</v>
      </c>
      <c r="Z15" s="211" t="s">
        <v>990</v>
      </c>
      <c r="AA15" s="180">
        <v>0.4</v>
      </c>
      <c r="AB15" s="240" t="s">
        <v>878</v>
      </c>
      <c r="AC15" s="180">
        <v>0</v>
      </c>
      <c r="AD15" s="240" t="s">
        <v>880</v>
      </c>
      <c r="AE15" s="180">
        <v>0</v>
      </c>
      <c r="AF15" s="241" t="s">
        <v>991</v>
      </c>
      <c r="AG15" s="180">
        <v>0.4</v>
      </c>
      <c r="AH15" s="240" t="s">
        <v>883</v>
      </c>
      <c r="AI15" s="113" t="s">
        <v>387</v>
      </c>
      <c r="AJ15" s="240" t="s">
        <v>884</v>
      </c>
      <c r="AK15" s="114" t="s">
        <v>398</v>
      </c>
    </row>
    <row r="16" spans="1:37" x14ac:dyDescent="0.3">
      <c r="A16" s="243" t="s">
        <v>992</v>
      </c>
      <c r="B16" s="211" t="s">
        <v>993</v>
      </c>
      <c r="C16" s="180">
        <v>1</v>
      </c>
      <c r="D16" s="240" t="s">
        <v>878</v>
      </c>
      <c r="E16" s="114" t="s">
        <v>994</v>
      </c>
      <c r="F16" s="240" t="s">
        <v>879</v>
      </c>
      <c r="G16" s="114" t="s">
        <v>995</v>
      </c>
      <c r="H16" s="211" t="s">
        <v>996</v>
      </c>
      <c r="I16" s="180">
        <v>3.3</v>
      </c>
      <c r="J16" s="240" t="s">
        <v>878</v>
      </c>
      <c r="K16" s="156">
        <v>0</v>
      </c>
      <c r="L16" s="240" t="s">
        <v>880</v>
      </c>
      <c r="M16" s="114" t="s">
        <v>997</v>
      </c>
      <c r="N16" s="211" t="s">
        <v>998</v>
      </c>
      <c r="O16" s="180">
        <v>0.6</v>
      </c>
      <c r="P16" s="240" t="s">
        <v>878</v>
      </c>
      <c r="Q16" s="113" t="s">
        <v>654</v>
      </c>
      <c r="R16" s="240" t="s">
        <v>880</v>
      </c>
      <c r="S16" s="156">
        <v>0</v>
      </c>
      <c r="T16" s="211" t="s">
        <v>999</v>
      </c>
      <c r="U16" s="180">
        <v>1</v>
      </c>
      <c r="V16" s="240" t="s">
        <v>886</v>
      </c>
      <c r="W16" s="213" t="s">
        <v>1000</v>
      </c>
      <c r="X16" s="240" t="s">
        <v>889</v>
      </c>
      <c r="Y16" s="114" t="s">
        <v>1001</v>
      </c>
      <c r="Z16" s="211" t="s">
        <v>1002</v>
      </c>
      <c r="AA16" s="180">
        <v>0.6</v>
      </c>
      <c r="AB16" s="240" t="s">
        <v>878</v>
      </c>
      <c r="AC16" s="180">
        <v>0</v>
      </c>
      <c r="AD16" s="240" t="s">
        <v>880</v>
      </c>
      <c r="AE16" s="180">
        <v>0</v>
      </c>
      <c r="AF16" s="241" t="s">
        <v>1003</v>
      </c>
      <c r="AG16" s="180">
        <v>3.3</v>
      </c>
      <c r="AH16" s="240" t="s">
        <v>883</v>
      </c>
      <c r="AI16" s="156">
        <v>0</v>
      </c>
      <c r="AJ16" s="240" t="s">
        <v>884</v>
      </c>
      <c r="AK16" s="114" t="s">
        <v>398</v>
      </c>
    </row>
    <row r="17" spans="1:37" x14ac:dyDescent="0.3">
      <c r="A17" s="242" t="s">
        <v>1004</v>
      </c>
      <c r="B17" s="211" t="s">
        <v>1005</v>
      </c>
      <c r="C17" s="180">
        <v>5.7</v>
      </c>
      <c r="D17" s="240" t="s">
        <v>878</v>
      </c>
      <c r="E17" s="114" t="s">
        <v>1006</v>
      </c>
      <c r="F17" s="240" t="s">
        <v>885</v>
      </c>
      <c r="G17" s="114" t="s">
        <v>1007</v>
      </c>
      <c r="H17" s="211" t="s">
        <v>1008</v>
      </c>
      <c r="I17" s="180">
        <v>12.1</v>
      </c>
      <c r="J17" s="240" t="s">
        <v>878</v>
      </c>
      <c r="K17" s="114" t="s">
        <v>1009</v>
      </c>
      <c r="L17" s="240" t="s">
        <v>880</v>
      </c>
      <c r="M17" s="114" t="s">
        <v>1010</v>
      </c>
      <c r="N17" s="211" t="s">
        <v>1011</v>
      </c>
      <c r="O17" s="180">
        <v>1</v>
      </c>
      <c r="P17" s="240" t="s">
        <v>878</v>
      </c>
      <c r="Q17" s="156">
        <v>0</v>
      </c>
      <c r="R17" s="240" t="s">
        <v>880</v>
      </c>
      <c r="S17" s="156">
        <v>0</v>
      </c>
      <c r="T17" s="211" t="s">
        <v>1012</v>
      </c>
      <c r="U17" s="180">
        <v>1.5</v>
      </c>
      <c r="V17" s="240" t="s">
        <v>886</v>
      </c>
      <c r="W17" s="159">
        <v>0</v>
      </c>
      <c r="X17" s="240" t="s">
        <v>880</v>
      </c>
      <c r="Y17" s="156">
        <v>0</v>
      </c>
      <c r="Z17" s="211" t="s">
        <v>1013</v>
      </c>
      <c r="AA17" s="180">
        <v>0.6</v>
      </c>
      <c r="AB17" s="240" t="s">
        <v>878</v>
      </c>
      <c r="AC17" s="180">
        <v>0</v>
      </c>
      <c r="AD17" s="240" t="s">
        <v>880</v>
      </c>
      <c r="AE17" s="180">
        <v>0</v>
      </c>
      <c r="AF17" s="241" t="s">
        <v>1014</v>
      </c>
      <c r="AG17" s="180">
        <v>0.5</v>
      </c>
      <c r="AH17" s="240" t="s">
        <v>883</v>
      </c>
      <c r="AI17" s="113" t="s">
        <v>402</v>
      </c>
      <c r="AJ17" s="240" t="s">
        <v>884</v>
      </c>
      <c r="AK17" s="156">
        <v>0</v>
      </c>
    </row>
  </sheetData>
  <mergeCells count="22">
    <mergeCell ref="AF3:AK3"/>
    <mergeCell ref="B2:G2"/>
    <mergeCell ref="H2:M2"/>
    <mergeCell ref="N2:S2"/>
    <mergeCell ref="T2:Y2"/>
    <mergeCell ref="Z2:AE2"/>
    <mergeCell ref="AF2:AK2"/>
    <mergeCell ref="B3:G3"/>
    <mergeCell ref="H3:M3"/>
    <mergeCell ref="N3:S3"/>
    <mergeCell ref="T3:Y3"/>
    <mergeCell ref="Z3:AE3"/>
    <mergeCell ref="Z4:AA4"/>
    <mergeCell ref="AB4:AE4"/>
    <mergeCell ref="AF4:AG4"/>
    <mergeCell ref="AH4:AK4"/>
    <mergeCell ref="B4:C4"/>
    <mergeCell ref="D4:G4"/>
    <mergeCell ref="H4:I4"/>
    <mergeCell ref="J4:M4"/>
    <mergeCell ref="T4:U4"/>
    <mergeCell ref="V4:Y4"/>
  </mergeCells>
  <hyperlinks>
    <hyperlink ref="A6" r:id="rId1" location="A633_B" display="http://cdr.eionet.europa.eu/Converters/run_conversion?file=/ee/eu/art12/envurbexa/EE_birds_reports-14327-155053.xml&amp;conv=343&amp;source=remote - A633_B"/>
    <hyperlink ref="A7" r:id="rId2" location="A364_B" display="http://cdr.eionet.europa.eu/Converters/run_conversion?file=/ee/eu/art12/envurbexa/EE_birds_reports-14327-155053.xml&amp;conv=343&amp;source=remote - A364_B"/>
    <hyperlink ref="A8" r:id="rId3" location="A373_B" display="http://cdr.eionet.europa.eu/Converters/run_conversion?file=/ee/eu/art12/envurbexa/EE_birds_reports-14327-155053.xml&amp;conv=343&amp;source=remote - A373_B"/>
    <hyperlink ref="A9" r:id="rId4" location="A350_B" display="http://cdr.eionet.europa.eu/Converters/run_conversion?file=/ee/eu/art12/envurbexa/EE_birds_reports-14327-155053.xml&amp;conv=343&amp;source=remote - A350_B"/>
    <hyperlink ref="A10" r:id="rId5" location="A657_B" display="http://cdr.eionet.europa.eu/Converters/run_conversion?file=/ee/eu/art12/envurbexa/EE_birds_reports-14327-155053.xml&amp;conv=343&amp;source=remote - A657_B"/>
    <hyperlink ref="A11" r:id="rId6" location="A342_B" display="http://cdr.eionet.europa.eu/Converters/run_conversion?file=/ee/eu/art12/envurbexa/EE_birds_reports-14327-155053.xml&amp;conv=343&amp;source=remote - A342_B"/>
    <hyperlink ref="A12" r:id="rId7" location="A329_B" display="http://cdr.eionet.europa.eu/Converters/run_conversion?file=/ee/eu/art12/envurbexa/EE_birds_reports-14327-155053.xml&amp;conv=343&amp;source=remote - A329_B"/>
    <hyperlink ref="A13" r:id="rId8" location="A315_B" display="http://cdr.eionet.europa.eu/Converters/run_conversion?file=/ee/eu/art12/envurbexa/EE_birds_reports-14327-155053.xml&amp;conv=343&amp;source=remote - A315_B"/>
    <hyperlink ref="A14" r:id="rId9" location="A155_B" display="http://cdr.eionet.europa.eu/Converters/run_conversion?file=/ee/eu/art12/envurbexa/EE_birds_reports-14327-155053.xml&amp;conv=343&amp;source=remote - A155_B"/>
    <hyperlink ref="A15" r:id="rId10" location="A676_B" display="http://cdr.eionet.europa.eu/Converters/run_conversion?file=/ee/eu/art12/envurbexa/EE_birds_reports-14327-155053.xml&amp;conv=343&amp;source=remote - A676_B"/>
    <hyperlink ref="A16" r:id="rId11" location="A283_B" display="http://cdr.eionet.europa.eu/Converters/run_conversion?file=/ee/eu/art12/envurbexa/EE_birds_reports-14327-155053.xml&amp;conv=343&amp;source=remote - A283_B"/>
    <hyperlink ref="A17" r:id="rId12" location="A287_B" display="http://cdr.eionet.europa.eu/Converters/run_conversion?file=/ee/eu/art12/envurbexa/EE_birds_reports-14327-155053.xml&amp;conv=343&amp;source=remote - A287_B"/>
  </hyperlinks>
  <pageMargins left="0.7" right="0.7" top="0.75" bottom="0.75" header="0.3" footer="0.3"/>
  <pageSetup paperSize="9" orientation="portrait" r:id="rId1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91"/>
  <sheetViews>
    <sheetView topLeftCell="C1" zoomScale="90" zoomScaleNormal="90" workbookViewId="0">
      <pane xSplit="2" ySplit="2" topLeftCell="I82" activePane="bottomRight" state="frozen"/>
      <selection activeCell="C1" sqref="C1"/>
      <selection pane="topRight" activeCell="E1" sqref="E1"/>
      <selection pane="bottomLeft" activeCell="C3" sqref="C3"/>
      <selection pane="bottomRight" activeCell="J77" sqref="J77"/>
    </sheetView>
  </sheetViews>
  <sheetFormatPr defaultRowHeight="14.4" x14ac:dyDescent="0.3"/>
  <cols>
    <col min="1" max="1" width="10.88671875" customWidth="1"/>
    <col min="2" max="2" width="6.21875" customWidth="1"/>
    <col min="3" max="3" width="21.44140625" style="3" customWidth="1"/>
    <col min="4" max="4" width="28.109375" customWidth="1"/>
    <col min="5" max="5" width="12.77734375" customWidth="1"/>
    <col min="6" max="10" width="12.77734375" style="30" customWidth="1"/>
    <col min="11" max="11" width="14.109375" customWidth="1"/>
    <col min="12" max="12" width="18.77734375" style="30" customWidth="1"/>
    <col min="13" max="16" width="14.109375" style="30" customWidth="1"/>
    <col min="17" max="17" width="10.33203125" customWidth="1"/>
    <col min="18" max="22" width="10.33203125" style="30" customWidth="1"/>
    <col min="23" max="23" width="11.88671875" customWidth="1"/>
    <col min="24" max="28" width="11.88671875" style="30" customWidth="1"/>
    <col min="29" max="29" width="10.21875" customWidth="1"/>
  </cols>
  <sheetData>
    <row r="1" spans="1:34" s="30" customFormat="1" x14ac:dyDescent="0.3">
      <c r="C1" s="3"/>
      <c r="E1" s="265" t="s">
        <v>476</v>
      </c>
      <c r="F1" s="265"/>
      <c r="G1" s="265"/>
      <c r="H1" s="265"/>
      <c r="I1" s="265"/>
      <c r="J1" s="265"/>
      <c r="K1" s="265" t="s">
        <v>477</v>
      </c>
      <c r="L1" s="265"/>
      <c r="M1" s="265"/>
      <c r="N1" s="265"/>
      <c r="O1" s="265"/>
      <c r="P1" s="265"/>
      <c r="Q1" s="265" t="s">
        <v>478</v>
      </c>
      <c r="R1" s="265"/>
      <c r="S1" s="265"/>
      <c r="T1" s="265"/>
      <c r="U1" s="265"/>
      <c r="V1" s="265"/>
      <c r="W1" s="265" t="s">
        <v>479</v>
      </c>
      <c r="X1" s="265"/>
      <c r="Y1" s="265"/>
      <c r="Z1" s="265"/>
      <c r="AA1" s="265"/>
      <c r="AB1" s="265"/>
      <c r="AC1" s="265" t="s">
        <v>480</v>
      </c>
      <c r="AD1" s="265"/>
      <c r="AE1" s="265"/>
      <c r="AF1" s="265"/>
      <c r="AG1" s="265"/>
      <c r="AH1" s="265"/>
    </row>
    <row r="2" spans="1:34" x14ac:dyDescent="0.3">
      <c r="A2" t="str">
        <f>'Data base'!A2</f>
        <v>Index</v>
      </c>
      <c r="B2" s="30" t="str">
        <f>'Data base'!B2</f>
        <v>Euring</v>
      </c>
      <c r="C2" s="3" t="str">
        <f>'Data base'!C2</f>
        <v>Scientific name</v>
      </c>
      <c r="D2" s="30" t="str">
        <f>'Data base'!D2</f>
        <v>English name</v>
      </c>
      <c r="E2" s="131" t="s">
        <v>482</v>
      </c>
      <c r="F2" s="131" t="s">
        <v>483</v>
      </c>
      <c r="G2" s="131" t="s">
        <v>484</v>
      </c>
      <c r="H2" s="131" t="s">
        <v>485</v>
      </c>
      <c r="I2" s="131" t="s">
        <v>486</v>
      </c>
      <c r="J2" s="131" t="s">
        <v>487</v>
      </c>
      <c r="K2" s="131" t="s">
        <v>482</v>
      </c>
      <c r="L2" s="131" t="s">
        <v>483</v>
      </c>
      <c r="M2" s="131" t="s">
        <v>484</v>
      </c>
      <c r="N2" s="131" t="s">
        <v>485</v>
      </c>
      <c r="O2" s="131" t="s">
        <v>486</v>
      </c>
      <c r="P2" s="131" t="s">
        <v>487</v>
      </c>
      <c r="Q2" s="131" t="s">
        <v>482</v>
      </c>
      <c r="R2" s="131" t="s">
        <v>483</v>
      </c>
      <c r="S2" s="131" t="s">
        <v>484</v>
      </c>
      <c r="T2" s="131" t="s">
        <v>485</v>
      </c>
      <c r="U2" s="131" t="s">
        <v>486</v>
      </c>
      <c r="V2" s="131" t="s">
        <v>487</v>
      </c>
      <c r="W2" s="131" t="s">
        <v>482</v>
      </c>
      <c r="X2" s="131" t="s">
        <v>483</v>
      </c>
      <c r="Y2" s="131" t="s">
        <v>484</v>
      </c>
      <c r="Z2" s="131" t="s">
        <v>485</v>
      </c>
      <c r="AA2" s="131" t="s">
        <v>486</v>
      </c>
      <c r="AB2" s="131" t="s">
        <v>487</v>
      </c>
      <c r="AC2" s="131" t="s">
        <v>482</v>
      </c>
      <c r="AD2" s="131" t="s">
        <v>483</v>
      </c>
      <c r="AE2" s="131" t="s">
        <v>484</v>
      </c>
      <c r="AF2" s="131" t="s">
        <v>485</v>
      </c>
      <c r="AG2" s="131" t="s">
        <v>486</v>
      </c>
      <c r="AH2" s="131" t="s">
        <v>487</v>
      </c>
    </row>
    <row r="3" spans="1:34" x14ac:dyDescent="0.3">
      <c r="A3" s="30" t="str">
        <f>'Data base'!A3</f>
        <v>H169-13-00</v>
      </c>
      <c r="B3" s="30">
        <f>'Data base'!B3</f>
        <v>20</v>
      </c>
      <c r="C3" s="3" t="str">
        <f>'Data base'!C3</f>
        <v>Gavia stellata</v>
      </c>
      <c r="D3" s="30" t="str">
        <f>'Data base'!D3</f>
        <v>Red-throated Diver</v>
      </c>
      <c r="E3" s="225" t="s">
        <v>122</v>
      </c>
      <c r="F3" s="160">
        <v>0</v>
      </c>
      <c r="G3" s="33">
        <v>0</v>
      </c>
      <c r="J3" s="30" t="s">
        <v>1066</v>
      </c>
      <c r="K3" s="33" t="s">
        <v>122</v>
      </c>
      <c r="L3" s="160">
        <v>0</v>
      </c>
      <c r="M3" s="33" t="s">
        <v>494</v>
      </c>
      <c r="P3" s="33" t="s">
        <v>864</v>
      </c>
      <c r="Q3" s="145" t="s">
        <v>122</v>
      </c>
      <c r="S3" s="33">
        <v>63</v>
      </c>
      <c r="W3" s="152">
        <v>0</v>
      </c>
      <c r="Y3" s="149">
        <v>14224.970538448404</v>
      </c>
      <c r="AE3" s="33">
        <v>1.7</v>
      </c>
    </row>
    <row r="4" spans="1:34" x14ac:dyDescent="0.3">
      <c r="A4" s="30" t="str">
        <f>'Data base'!A4</f>
        <v>H182-10-00</v>
      </c>
      <c r="B4" s="30">
        <f>'Data base'!B4</f>
        <v>1310</v>
      </c>
      <c r="C4" s="3" t="str">
        <f>'Data base'!C4</f>
        <v>Ciconia nigra</v>
      </c>
      <c r="D4" s="30" t="str">
        <f>'Data base'!D4</f>
        <v>Black Stork</v>
      </c>
      <c r="E4" s="225" t="s">
        <v>499</v>
      </c>
      <c r="F4" s="160" t="s">
        <v>499</v>
      </c>
      <c r="G4" s="33">
        <v>0</v>
      </c>
      <c r="H4" s="30" t="s">
        <v>1033</v>
      </c>
      <c r="J4" s="30" t="s">
        <v>1066</v>
      </c>
      <c r="K4" s="33" t="s">
        <v>494</v>
      </c>
      <c r="L4" s="160" t="s">
        <v>495</v>
      </c>
      <c r="M4" s="33" t="s">
        <v>122</v>
      </c>
      <c r="N4" s="30" t="s">
        <v>1034</v>
      </c>
      <c r="P4" s="33" t="s">
        <v>865</v>
      </c>
      <c r="Q4" s="145">
        <v>1</v>
      </c>
      <c r="S4" s="33">
        <v>0</v>
      </c>
      <c r="W4" s="152">
        <v>73.8</v>
      </c>
      <c r="Y4" s="149">
        <v>0</v>
      </c>
      <c r="AC4">
        <v>0.2</v>
      </c>
      <c r="AE4" s="33">
        <v>0</v>
      </c>
    </row>
    <row r="5" spans="1:34" x14ac:dyDescent="0.3">
      <c r="A5" s="30" t="str">
        <f>'Data base'!A5</f>
        <v>H009-06-00</v>
      </c>
      <c r="B5" s="30">
        <f>'Data base'!B5</f>
        <v>1540</v>
      </c>
      <c r="C5" s="3" t="str">
        <f>'Data base'!C5</f>
        <v>Cygnus cygnus</v>
      </c>
      <c r="D5" s="30" t="str">
        <f>'Data base'!D5</f>
        <v>Whooper Swan</v>
      </c>
      <c r="E5" s="225" t="s">
        <v>122</v>
      </c>
      <c r="F5" s="160">
        <v>0</v>
      </c>
      <c r="G5" s="33">
        <v>0</v>
      </c>
      <c r="J5" s="30" t="s">
        <v>1066</v>
      </c>
      <c r="K5" s="33" t="s">
        <v>122</v>
      </c>
      <c r="L5" s="160">
        <v>0</v>
      </c>
      <c r="M5" s="33" t="s">
        <v>494</v>
      </c>
      <c r="P5" s="33" t="s">
        <v>864</v>
      </c>
      <c r="Q5" s="145">
        <v>0</v>
      </c>
      <c r="S5" s="33">
        <v>223</v>
      </c>
      <c r="W5" s="152">
        <v>0</v>
      </c>
      <c r="Y5" s="149">
        <v>23584.016497412726</v>
      </c>
      <c r="AE5" s="33">
        <v>3.7</v>
      </c>
    </row>
    <row r="6" spans="1:34" x14ac:dyDescent="0.3">
      <c r="A6" s="30" t="str">
        <f>'Data base'!A6</f>
        <v>H010-09-00</v>
      </c>
      <c r="B6" s="30">
        <f>'Data base'!B6</f>
        <v>1570</v>
      </c>
      <c r="C6" s="3" t="str">
        <f>'Data base'!C6</f>
        <v>Anser fabalis</v>
      </c>
      <c r="D6" s="30" t="str">
        <f>'Data base'!D6</f>
        <v>Bean Goose</v>
      </c>
      <c r="E6" s="225" t="s">
        <v>122</v>
      </c>
      <c r="F6" s="160">
        <v>0</v>
      </c>
      <c r="G6" s="33">
        <v>0</v>
      </c>
      <c r="J6" s="30" t="s">
        <v>1066</v>
      </c>
      <c r="K6" s="33" t="s">
        <v>122</v>
      </c>
      <c r="L6" s="160">
        <v>0</v>
      </c>
      <c r="M6" s="33" t="s">
        <v>494</v>
      </c>
      <c r="P6" s="33">
        <v>500</v>
      </c>
      <c r="Q6" s="146"/>
      <c r="S6" s="147"/>
      <c r="W6" s="153"/>
      <c r="Y6" s="150"/>
      <c r="AE6" s="147"/>
    </row>
    <row r="7" spans="1:34" x14ac:dyDescent="0.3">
      <c r="A7" s="30" t="str">
        <f>'Data base'!A7</f>
        <v>H012-01-00</v>
      </c>
      <c r="B7" s="30">
        <f>'Data base'!B7</f>
        <v>2180</v>
      </c>
      <c r="C7" s="3" t="str">
        <f>'Data base'!C7</f>
        <v xml:space="preserve">Bucephala clangula </v>
      </c>
      <c r="D7" s="30" t="str">
        <f>'Data base'!D7</f>
        <v>Common Goldeneye</v>
      </c>
      <c r="E7" s="225" t="s">
        <v>546</v>
      </c>
      <c r="F7" s="160"/>
      <c r="G7" s="33"/>
      <c r="J7" s="30" t="s">
        <v>212</v>
      </c>
      <c r="K7" s="33" t="s">
        <v>494</v>
      </c>
      <c r="L7" s="160" t="s">
        <v>212</v>
      </c>
      <c r="M7" s="33"/>
      <c r="P7" s="33" t="s">
        <v>212</v>
      </c>
      <c r="Q7" s="146"/>
      <c r="S7" s="147"/>
      <c r="W7" s="153"/>
      <c r="Y7" s="150"/>
      <c r="AE7" s="147"/>
    </row>
    <row r="8" spans="1:34" x14ac:dyDescent="0.3">
      <c r="A8" s="30" t="str">
        <f>'Data base'!A8</f>
        <v>H012-03-00</v>
      </c>
      <c r="B8" s="30">
        <f>'Data base'!B8</f>
        <v>2200</v>
      </c>
      <c r="C8" s="3" t="str">
        <f>'Data base'!C8</f>
        <v>Mergellus albellus</v>
      </c>
      <c r="D8" s="30" t="str">
        <f>'Data base'!D8</f>
        <v>Smew</v>
      </c>
      <c r="E8" s="225" t="s">
        <v>122</v>
      </c>
      <c r="F8" s="160">
        <v>0</v>
      </c>
      <c r="G8" s="33">
        <v>0</v>
      </c>
      <c r="J8" s="30" t="s">
        <v>1066</v>
      </c>
      <c r="K8" s="33" t="s">
        <v>122</v>
      </c>
      <c r="L8" s="160">
        <v>0</v>
      </c>
      <c r="M8" s="33" t="s">
        <v>494</v>
      </c>
      <c r="P8" s="33">
        <v>100</v>
      </c>
      <c r="Q8" s="145">
        <v>0</v>
      </c>
      <c r="S8" s="33">
        <v>89</v>
      </c>
      <c r="W8" s="152">
        <v>0</v>
      </c>
      <c r="Y8" s="149">
        <v>18268.997116415117</v>
      </c>
      <c r="AE8" s="33">
        <v>3.1</v>
      </c>
    </row>
    <row r="9" spans="1:34" x14ac:dyDescent="0.3">
      <c r="A9" s="30" t="str">
        <f>'Data base'!A9</f>
        <v>H235-06-00</v>
      </c>
      <c r="B9" s="30">
        <f>'Data base'!B9</f>
        <v>2310</v>
      </c>
      <c r="C9" s="3" t="str">
        <f>'Data base'!C9</f>
        <v>Pernis apivorus</v>
      </c>
      <c r="D9" s="30" t="str">
        <f>'Data base'!D9</f>
        <v>European Honey Buzzard</v>
      </c>
      <c r="E9" s="225" t="s">
        <v>277</v>
      </c>
      <c r="F9" s="160" t="s">
        <v>863</v>
      </c>
      <c r="G9" s="33">
        <v>0</v>
      </c>
      <c r="J9" s="30" t="s">
        <v>1066</v>
      </c>
      <c r="K9" s="33" t="s">
        <v>494</v>
      </c>
      <c r="L9" s="160">
        <v>0</v>
      </c>
      <c r="M9" s="33" t="s">
        <v>494</v>
      </c>
      <c r="P9" s="33">
        <v>300</v>
      </c>
      <c r="Q9" s="145">
        <v>15</v>
      </c>
      <c r="S9" s="33">
        <v>65</v>
      </c>
      <c r="W9" s="152">
        <v>505.20000000000005</v>
      </c>
      <c r="Y9" s="149">
        <v>5237.9768459683028</v>
      </c>
      <c r="AC9">
        <v>5.4</v>
      </c>
      <c r="AE9" s="33">
        <v>0.5</v>
      </c>
    </row>
    <row r="10" spans="1:34" x14ac:dyDescent="0.3">
      <c r="A10" s="30" t="str">
        <f>'Data base'!A10</f>
        <v>H250-02-00</v>
      </c>
      <c r="B10" s="30">
        <f>'Data base'!B10</f>
        <v>2380</v>
      </c>
      <c r="C10" s="3" t="str">
        <f>'Data base'!C10</f>
        <v>Milvus migrans</v>
      </c>
      <c r="D10" s="30" t="str">
        <f>'Data base'!D10</f>
        <v>Black Kite</v>
      </c>
      <c r="E10" s="225" t="s">
        <v>122</v>
      </c>
      <c r="F10" s="160">
        <v>0</v>
      </c>
      <c r="G10" s="33">
        <v>0</v>
      </c>
      <c r="H10" s="194" t="s">
        <v>1033</v>
      </c>
      <c r="J10" s="30" t="s">
        <v>1066</v>
      </c>
      <c r="K10" s="33" t="s">
        <v>122</v>
      </c>
      <c r="L10" s="160">
        <v>0</v>
      </c>
      <c r="M10" s="33" t="s">
        <v>67</v>
      </c>
      <c r="N10" s="194" t="s">
        <v>1034</v>
      </c>
      <c r="P10" s="33">
        <v>300</v>
      </c>
      <c r="Q10" s="145" t="s">
        <v>122</v>
      </c>
      <c r="S10" s="33">
        <v>3</v>
      </c>
      <c r="W10" s="152">
        <v>0</v>
      </c>
      <c r="Y10" s="149">
        <v>104.49508559455998</v>
      </c>
      <c r="AE10" s="33" t="s">
        <v>501</v>
      </c>
    </row>
    <row r="11" spans="1:34" x14ac:dyDescent="0.3">
      <c r="A11" s="30" t="str">
        <f>'Data base'!A11</f>
        <v>H250-01-00</v>
      </c>
      <c r="B11" s="30">
        <f>'Data base'!B11</f>
        <v>2390</v>
      </c>
      <c r="C11" s="3" t="str">
        <f>'Data base'!C11</f>
        <v>Milvus milvus</v>
      </c>
      <c r="D11" s="30" t="str">
        <f>'Data base'!D11</f>
        <v>Red Kite</v>
      </c>
      <c r="E11" s="225" t="s">
        <v>499</v>
      </c>
      <c r="F11" s="160">
        <v>0</v>
      </c>
      <c r="G11" s="33">
        <v>0</v>
      </c>
      <c r="H11" s="194" t="s">
        <v>1033</v>
      </c>
      <c r="J11" s="30" t="s">
        <v>1066</v>
      </c>
      <c r="K11" s="33" t="s">
        <v>494</v>
      </c>
      <c r="L11" s="160">
        <v>0</v>
      </c>
      <c r="M11" s="33" t="s">
        <v>122</v>
      </c>
      <c r="N11" s="194" t="s">
        <v>1034</v>
      </c>
      <c r="P11" s="33">
        <v>300</v>
      </c>
      <c r="Q11" s="145">
        <v>6</v>
      </c>
      <c r="S11" s="33">
        <v>0</v>
      </c>
      <c r="W11" s="152">
        <v>193.39999999999998</v>
      </c>
      <c r="Y11" s="149">
        <v>0</v>
      </c>
      <c r="AC11">
        <v>2.1</v>
      </c>
      <c r="AE11" s="33">
        <v>0</v>
      </c>
    </row>
    <row r="12" spans="1:34" x14ac:dyDescent="0.3">
      <c r="A12" s="30" t="str">
        <f>'Data base'!A12</f>
        <v>H249-08-00</v>
      </c>
      <c r="B12" s="30">
        <f>'Data base'!B12</f>
        <v>2430</v>
      </c>
      <c r="C12" s="3" t="str">
        <f>'Data base'!C12</f>
        <v>Haliaeetus albicilla</v>
      </c>
      <c r="D12" s="30" t="str">
        <f>'Data base'!D12</f>
        <v>White-tailed Sea Eagle</v>
      </c>
      <c r="E12" s="225" t="s">
        <v>499</v>
      </c>
      <c r="F12" s="160" t="s">
        <v>499</v>
      </c>
      <c r="G12" s="33" t="s">
        <v>499</v>
      </c>
      <c r="H12" s="194" t="s">
        <v>1033</v>
      </c>
      <c r="J12" s="30" t="s">
        <v>1066</v>
      </c>
      <c r="K12" s="33" t="s">
        <v>494</v>
      </c>
      <c r="L12" s="160" t="s">
        <v>496</v>
      </c>
      <c r="M12" s="33" t="s">
        <v>67</v>
      </c>
      <c r="N12" s="194" t="s">
        <v>1034</v>
      </c>
      <c r="P12" s="33">
        <v>500</v>
      </c>
      <c r="Q12" s="145">
        <v>23</v>
      </c>
      <c r="S12" s="33" t="s">
        <v>500</v>
      </c>
      <c r="W12" s="152">
        <v>680.1</v>
      </c>
      <c r="Y12" s="149">
        <v>0</v>
      </c>
      <c r="AC12">
        <v>1.7</v>
      </c>
      <c r="AE12" s="33">
        <v>0</v>
      </c>
    </row>
    <row r="13" spans="1:34" x14ac:dyDescent="0.3">
      <c r="A13" s="30" t="str">
        <f>'Data base'!A13</f>
        <v>H238-08-00</v>
      </c>
      <c r="B13" s="30">
        <f>'Data base'!B13</f>
        <v>2560</v>
      </c>
      <c r="C13" s="3" t="str">
        <f>'Data base'!C13</f>
        <v>Circaetus gallicus</v>
      </c>
      <c r="D13" s="30" t="str">
        <f>'Data base'!D13</f>
        <v>Short-toed Eagle</v>
      </c>
      <c r="E13" s="225" t="s">
        <v>122</v>
      </c>
      <c r="F13" s="160" t="s">
        <v>499</v>
      </c>
      <c r="G13" s="33">
        <v>0</v>
      </c>
      <c r="H13" s="194" t="s">
        <v>1033</v>
      </c>
      <c r="J13" s="30" t="s">
        <v>122</v>
      </c>
      <c r="K13" s="33" t="s">
        <v>122</v>
      </c>
      <c r="L13" s="160" t="s">
        <v>496</v>
      </c>
      <c r="M13" s="33" t="s">
        <v>122</v>
      </c>
      <c r="N13" s="194" t="s">
        <v>1034</v>
      </c>
      <c r="P13" s="33" t="s">
        <v>122</v>
      </c>
      <c r="Q13" s="145"/>
      <c r="S13" s="33"/>
      <c r="W13" s="152"/>
      <c r="Y13" s="149"/>
      <c r="AE13" s="33"/>
    </row>
    <row r="14" spans="1:34" x14ac:dyDescent="0.3">
      <c r="A14" s="30" t="str">
        <f>'Data base'!A14</f>
        <v>H248-06-00</v>
      </c>
      <c r="B14" s="30">
        <f>'Data base'!B14</f>
        <v>2670</v>
      </c>
      <c r="C14" s="3" t="str">
        <f>'Data base'!C14</f>
        <v>Accipiter gentilis</v>
      </c>
      <c r="D14" s="30" t="str">
        <f>'Data base'!D14</f>
        <v>Nothern Gooshawk</v>
      </c>
      <c r="E14" s="225" t="s">
        <v>277</v>
      </c>
      <c r="F14" s="160">
        <v>0</v>
      </c>
      <c r="G14" s="33">
        <v>0</v>
      </c>
      <c r="H14" s="194" t="s">
        <v>1033</v>
      </c>
      <c r="J14" s="30" t="s">
        <v>1066</v>
      </c>
      <c r="K14" s="33" t="s">
        <v>494</v>
      </c>
      <c r="L14" s="160" t="s">
        <v>550</v>
      </c>
      <c r="M14" s="33" t="s">
        <v>494</v>
      </c>
      <c r="N14" s="194" t="s">
        <v>1034</v>
      </c>
      <c r="P14" s="33">
        <v>300</v>
      </c>
      <c r="Q14" s="146"/>
      <c r="S14" s="146"/>
      <c r="W14" s="146"/>
      <c r="Y14" s="150"/>
      <c r="AE14" s="146"/>
    </row>
    <row r="15" spans="1:34" x14ac:dyDescent="0.3">
      <c r="A15" s="30" t="str">
        <f>'Data base'!A15</f>
        <v>H255-01-00</v>
      </c>
      <c r="B15" s="30">
        <f>'Data base'!B15</f>
        <v>2870</v>
      </c>
      <c r="C15" s="3" t="str">
        <f>'Data base'!C15</f>
        <v xml:space="preserve">Buteo buteo </v>
      </c>
      <c r="D15" s="30" t="str">
        <f>'Data base'!D15</f>
        <v>Eurasian Buzzard</v>
      </c>
      <c r="E15" s="225" t="s">
        <v>277</v>
      </c>
      <c r="F15" s="160"/>
      <c r="G15" s="33" t="s">
        <v>212</v>
      </c>
      <c r="J15" s="30" t="s">
        <v>212</v>
      </c>
      <c r="K15" s="33" t="s">
        <v>494</v>
      </c>
      <c r="L15" s="160">
        <v>0</v>
      </c>
      <c r="M15" s="33" t="s">
        <v>502</v>
      </c>
      <c r="P15" s="33" t="s">
        <v>212</v>
      </c>
      <c r="Q15" s="146"/>
      <c r="S15" s="146"/>
      <c r="W15" s="146"/>
      <c r="Y15" s="150"/>
      <c r="AE15" s="146"/>
    </row>
    <row r="16" spans="1:34" x14ac:dyDescent="0.3">
      <c r="A16" s="30" t="str">
        <f>'Data base'!A16</f>
        <v>H254-09-00</v>
      </c>
      <c r="B16" s="30">
        <f>'Data base'!B16</f>
        <v>2900</v>
      </c>
      <c r="C16" s="3" t="str">
        <f>'Data base'!C16</f>
        <v>Buteo lagopus</v>
      </c>
      <c r="D16" s="30" t="str">
        <f>'Data base'!D16</f>
        <v>Rough-legged Buzzard</v>
      </c>
      <c r="E16" s="225" t="s">
        <v>122</v>
      </c>
      <c r="F16" s="160">
        <v>0</v>
      </c>
      <c r="G16" s="33" t="s">
        <v>122</v>
      </c>
      <c r="J16" s="30" t="s">
        <v>1066</v>
      </c>
      <c r="K16" s="33" t="s">
        <v>122</v>
      </c>
      <c r="L16" s="160">
        <v>0</v>
      </c>
      <c r="M16" s="33" t="s">
        <v>494</v>
      </c>
      <c r="P16" s="33">
        <v>300</v>
      </c>
      <c r="Q16" s="146"/>
      <c r="S16" s="146"/>
      <c r="W16" s="146"/>
      <c r="Y16" s="150"/>
      <c r="AE16" s="146"/>
    </row>
    <row r="17" spans="1:31" x14ac:dyDescent="0.3">
      <c r="A17" s="30" t="str">
        <f>'Data base'!A17</f>
        <v>H241-08-00</v>
      </c>
      <c r="B17" s="30">
        <f>'Data base'!B17</f>
        <v>2920</v>
      </c>
      <c r="C17" s="3" t="str">
        <f>'Data base'!C17</f>
        <v>Clanga pomarina</v>
      </c>
      <c r="D17" s="30" t="str">
        <f>'Data base'!D17</f>
        <v>Lesser Spotted Eagle</v>
      </c>
      <c r="E17" s="225" t="s">
        <v>122</v>
      </c>
      <c r="F17" s="160" t="s">
        <v>499</v>
      </c>
      <c r="G17" s="33">
        <v>0</v>
      </c>
      <c r="H17" s="194" t="s">
        <v>1033</v>
      </c>
      <c r="J17" s="30" t="s">
        <v>122</v>
      </c>
      <c r="K17" s="33" t="s">
        <v>122</v>
      </c>
      <c r="L17" s="160" t="s">
        <v>497</v>
      </c>
      <c r="M17" s="33" t="s">
        <v>122</v>
      </c>
      <c r="N17" s="194" t="s">
        <v>1034</v>
      </c>
      <c r="P17" s="33" t="s">
        <v>122</v>
      </c>
      <c r="Q17" s="145" t="s">
        <v>122</v>
      </c>
      <c r="S17" s="33">
        <v>0</v>
      </c>
      <c r="W17" s="152">
        <v>0</v>
      </c>
      <c r="Y17" s="149">
        <v>0</v>
      </c>
      <c r="AE17" s="33">
        <v>0</v>
      </c>
    </row>
    <row r="18" spans="1:31" x14ac:dyDescent="0.3">
      <c r="A18" s="30" t="str">
        <f>'Data base'!A18</f>
        <v>H241-10-00</v>
      </c>
      <c r="B18" s="30">
        <f>'Data base'!B18</f>
        <v>2930</v>
      </c>
      <c r="C18" s="3" t="str">
        <f>'Data base'!C18</f>
        <v>Clanga clanga</v>
      </c>
      <c r="D18" s="30" t="str">
        <f>'Data base'!D18</f>
        <v>Greater Spotted Eagle</v>
      </c>
      <c r="E18" s="225" t="s">
        <v>122</v>
      </c>
      <c r="F18" s="160" t="s">
        <v>499</v>
      </c>
      <c r="G18" s="33" t="s">
        <v>499</v>
      </c>
      <c r="H18" s="194" t="s">
        <v>1033</v>
      </c>
      <c r="J18" s="30" t="s">
        <v>122</v>
      </c>
      <c r="K18" s="33" t="s">
        <v>122</v>
      </c>
      <c r="L18" s="160" t="s">
        <v>495</v>
      </c>
      <c r="M18" s="33" t="s">
        <v>67</v>
      </c>
      <c r="N18" s="194" t="s">
        <v>1034</v>
      </c>
      <c r="P18" s="33" t="s">
        <v>122</v>
      </c>
      <c r="Q18" s="145" t="s">
        <v>122</v>
      </c>
      <c r="S18" s="33" t="s">
        <v>500</v>
      </c>
      <c r="W18" s="152">
        <v>0</v>
      </c>
      <c r="Y18" s="149"/>
      <c r="AE18" s="33"/>
    </row>
    <row r="19" spans="1:31" x14ac:dyDescent="0.3">
      <c r="A19" s="30" t="str">
        <f>'Data base'!A19</f>
        <v>H242-04-00</v>
      </c>
      <c r="B19" s="30">
        <f>'Data base'!B19</f>
        <v>2960</v>
      </c>
      <c r="C19" s="3" t="str">
        <f>'Data base'!C19</f>
        <v>Aquila chrysaetos</v>
      </c>
      <c r="D19" s="30" t="str">
        <f>'Data base'!D19</f>
        <v>Golden Eagle</v>
      </c>
      <c r="E19" s="225" t="s">
        <v>499</v>
      </c>
      <c r="F19" s="160" t="s">
        <v>499</v>
      </c>
      <c r="G19" s="33" t="s">
        <v>499</v>
      </c>
      <c r="H19" s="194" t="s">
        <v>1033</v>
      </c>
      <c r="J19" s="30" t="s">
        <v>1066</v>
      </c>
      <c r="K19" s="33" t="s">
        <v>494</v>
      </c>
      <c r="L19" s="160" t="s">
        <v>498</v>
      </c>
      <c r="M19" s="33" t="s">
        <v>67</v>
      </c>
      <c r="N19" s="194" t="s">
        <v>1034</v>
      </c>
      <c r="P19" s="33">
        <v>500</v>
      </c>
      <c r="Q19" s="145">
        <v>2</v>
      </c>
      <c r="S19" s="33" t="s">
        <v>500</v>
      </c>
      <c r="W19" s="152">
        <v>130.1</v>
      </c>
      <c r="Y19" s="149"/>
      <c r="AC19">
        <v>0.2</v>
      </c>
      <c r="AE19" s="33"/>
    </row>
    <row r="20" spans="1:31" x14ac:dyDescent="0.3">
      <c r="A20" s="30" t="str">
        <f>'Data base'!A20</f>
        <v>H234-02-00</v>
      </c>
      <c r="B20" s="30">
        <f>'Data base'!B20</f>
        <v>3010</v>
      </c>
      <c r="C20" s="3" t="str">
        <f>'Data base'!C20</f>
        <v>Pandion haliaetus</v>
      </c>
      <c r="D20" s="30" t="str">
        <f>'Data base'!D20</f>
        <v>Osprey</v>
      </c>
      <c r="E20" s="225" t="s">
        <v>499</v>
      </c>
      <c r="F20" s="160" t="s">
        <v>499</v>
      </c>
      <c r="G20" s="33" t="s">
        <v>499</v>
      </c>
      <c r="H20" s="194" t="s">
        <v>1033</v>
      </c>
      <c r="J20" s="194" t="s">
        <v>1066</v>
      </c>
      <c r="K20" s="33" t="s">
        <v>494</v>
      </c>
      <c r="L20" s="160" t="s">
        <v>496</v>
      </c>
      <c r="M20" s="33" t="s">
        <v>494</v>
      </c>
      <c r="N20" s="194" t="s">
        <v>1034</v>
      </c>
      <c r="P20" s="33">
        <v>500</v>
      </c>
      <c r="Q20" s="145">
        <v>6</v>
      </c>
      <c r="S20" s="33" t="s">
        <v>500</v>
      </c>
      <c r="W20" s="152">
        <v>171.3</v>
      </c>
      <c r="Y20" s="149"/>
      <c r="AC20">
        <v>1</v>
      </c>
      <c r="AE20" s="33"/>
    </row>
    <row r="21" spans="1:31" x14ac:dyDescent="0.3">
      <c r="A21" s="30" t="str">
        <f>'Data base'!A21</f>
        <v>H349-10-00</v>
      </c>
      <c r="B21" s="30">
        <f>'Data base'!B21</f>
        <v>3040</v>
      </c>
      <c r="C21" s="3" t="str">
        <f>'Data base'!C21</f>
        <v>Falco tinnunculus</v>
      </c>
      <c r="D21" s="30" t="str">
        <f>'Data base'!D21</f>
        <v>Common Kestrel</v>
      </c>
      <c r="E21" s="225" t="s">
        <v>277</v>
      </c>
      <c r="F21" s="160">
        <v>0</v>
      </c>
      <c r="G21" s="33">
        <v>0</v>
      </c>
      <c r="K21" s="33" t="s">
        <v>494</v>
      </c>
      <c r="L21" s="160">
        <v>0</v>
      </c>
      <c r="M21" s="33" t="s">
        <v>494</v>
      </c>
      <c r="P21" s="33"/>
      <c r="Q21" s="146"/>
      <c r="S21" s="147"/>
      <c r="W21" s="153"/>
      <c r="Y21" s="150"/>
      <c r="AE21" s="147"/>
    </row>
    <row r="22" spans="1:31" x14ac:dyDescent="0.3">
      <c r="A22" s="30" t="str">
        <f>'Data base'!A22</f>
        <v>H351-03-00</v>
      </c>
      <c r="B22" s="30">
        <f>'Data base'!B22</f>
        <v>3090</v>
      </c>
      <c r="C22" s="3" t="str">
        <f>'Data base'!C22</f>
        <v>Falco columbarius</v>
      </c>
      <c r="D22" s="30" t="str">
        <f>'Data base'!D22</f>
        <v>Merlin</v>
      </c>
      <c r="E22" s="225" t="s">
        <v>122</v>
      </c>
      <c r="F22" s="160">
        <v>0</v>
      </c>
      <c r="G22" s="33">
        <v>0</v>
      </c>
      <c r="J22" s="194" t="s">
        <v>1066</v>
      </c>
      <c r="K22" s="33" t="s">
        <v>122</v>
      </c>
      <c r="L22" s="160" t="s">
        <v>551</v>
      </c>
      <c r="M22" s="33" t="s">
        <v>494</v>
      </c>
      <c r="P22" s="33">
        <v>200</v>
      </c>
      <c r="Q22" s="145" t="s">
        <v>122</v>
      </c>
      <c r="S22" s="33">
        <v>88</v>
      </c>
      <c r="W22" s="152">
        <v>0</v>
      </c>
      <c r="Y22" s="149">
        <v>21025.996629732508</v>
      </c>
      <c r="AE22" s="33">
        <v>3.5</v>
      </c>
    </row>
    <row r="23" spans="1:31" x14ac:dyDescent="0.3">
      <c r="A23" s="30" t="str">
        <f>'Data base'!A23</f>
        <v>H351-07-00</v>
      </c>
      <c r="B23" s="30">
        <f>'Data base'!B23</f>
        <v>3100</v>
      </c>
      <c r="C23" s="3" t="str">
        <f>'Data base'!C23</f>
        <v>Falco subbuteo</v>
      </c>
      <c r="D23" s="30" t="str">
        <f>'Data base'!D23</f>
        <v>Eurasian Hobby</v>
      </c>
      <c r="E23" s="225" t="s">
        <v>277</v>
      </c>
      <c r="F23" s="160">
        <v>0</v>
      </c>
      <c r="G23" s="33">
        <v>0</v>
      </c>
      <c r="K23" s="33" t="s">
        <v>494</v>
      </c>
      <c r="L23" s="160">
        <v>0</v>
      </c>
      <c r="M23" s="33" t="s">
        <v>494</v>
      </c>
      <c r="P23" s="33"/>
      <c r="Q23" s="146"/>
      <c r="S23" s="147"/>
      <c r="W23" s="153"/>
      <c r="Y23" s="150"/>
      <c r="AE23" s="147"/>
    </row>
    <row r="24" spans="1:31" x14ac:dyDescent="0.3">
      <c r="A24" s="30" t="str">
        <f>'Data base'!A24</f>
        <v>H352-08-00</v>
      </c>
      <c r="B24" s="30">
        <f>'Data base'!B24</f>
        <v>3200</v>
      </c>
      <c r="C24" s="3" t="str">
        <f>'Data base'!C24</f>
        <v>Falco peregrinus</v>
      </c>
      <c r="D24" s="30" t="str">
        <f>'Data base'!D24</f>
        <v>Peregrine Falcon</v>
      </c>
      <c r="E24" s="225" t="s">
        <v>277</v>
      </c>
      <c r="F24" s="160">
        <v>0</v>
      </c>
      <c r="G24" s="33">
        <v>0</v>
      </c>
      <c r="H24" s="194" t="s">
        <v>1033</v>
      </c>
      <c r="J24" s="194" t="s">
        <v>1066</v>
      </c>
      <c r="K24" s="33" t="s">
        <v>494</v>
      </c>
      <c r="L24" s="160" t="s">
        <v>551</v>
      </c>
      <c r="M24" s="33" t="s">
        <v>67</v>
      </c>
      <c r="N24" s="194" t="s">
        <v>1034</v>
      </c>
      <c r="P24" s="33">
        <v>300</v>
      </c>
      <c r="Q24" s="145">
        <v>3</v>
      </c>
      <c r="S24" s="33" t="s">
        <v>500</v>
      </c>
      <c r="W24" s="152">
        <v>65</v>
      </c>
      <c r="Y24" s="149"/>
      <c r="AC24">
        <v>0.3</v>
      </c>
      <c r="AE24" s="33"/>
    </row>
    <row r="25" spans="1:31" x14ac:dyDescent="0.3">
      <c r="A25" s="30" t="str">
        <f>'Data base'!A25</f>
        <v>H045-02-00</v>
      </c>
      <c r="B25" s="30">
        <f>'Data base'!B25</f>
        <v>3260</v>
      </c>
      <c r="C25" s="3" t="str">
        <f>'Data base'!C25</f>
        <v>Bonasa bonasia</v>
      </c>
      <c r="D25" s="30" t="str">
        <f>'Data base'!D25</f>
        <v>Nothern Hazel-Grouse</v>
      </c>
      <c r="E25" s="225" t="s">
        <v>122</v>
      </c>
      <c r="F25" s="160">
        <v>0</v>
      </c>
      <c r="G25" s="33">
        <v>0</v>
      </c>
      <c r="K25" s="33" t="s">
        <v>122</v>
      </c>
      <c r="L25" s="160">
        <v>0</v>
      </c>
      <c r="M25" s="33" t="s">
        <v>494</v>
      </c>
      <c r="P25" s="33"/>
      <c r="Q25" s="145" t="s">
        <v>122</v>
      </c>
      <c r="S25" s="33">
        <v>186</v>
      </c>
      <c r="W25" s="152">
        <v>0</v>
      </c>
      <c r="Y25" s="149">
        <v>18020.672044354196</v>
      </c>
      <c r="AE25" s="33">
        <v>3.4</v>
      </c>
    </row>
    <row r="26" spans="1:31" x14ac:dyDescent="0.3">
      <c r="A26" s="30" t="str">
        <f>'Data base'!A26</f>
        <v>H045-04-00</v>
      </c>
      <c r="B26" s="30">
        <f>'Data base'!B26</f>
        <v>3290</v>
      </c>
      <c r="C26" s="3" t="str">
        <f>'Data base'!C26</f>
        <v>Lagopus lagopus</v>
      </c>
      <c r="D26" s="30" t="str">
        <f>'Data base'!D26</f>
        <v>Willow Grouse</v>
      </c>
      <c r="E26" s="225" t="s">
        <v>122</v>
      </c>
      <c r="F26" s="160">
        <v>0</v>
      </c>
      <c r="G26" s="33">
        <v>0</v>
      </c>
      <c r="K26" s="33" t="s">
        <v>122</v>
      </c>
      <c r="L26" s="160" t="s">
        <v>551</v>
      </c>
      <c r="M26" s="33" t="s">
        <v>494</v>
      </c>
      <c r="P26" s="33" t="s">
        <v>122</v>
      </c>
      <c r="Q26" s="146"/>
      <c r="S26" s="147"/>
      <c r="W26" s="153"/>
      <c r="Y26" s="150"/>
      <c r="AE26" s="147"/>
    </row>
    <row r="27" spans="1:31" x14ac:dyDescent="0.3">
      <c r="A27" s="30" t="str">
        <f>'Data base'!A27</f>
        <v>H047-06-00</v>
      </c>
      <c r="B27" s="30">
        <f>'Data base'!B27</f>
        <v>3320</v>
      </c>
      <c r="C27" s="3" t="str">
        <f>'Data base'!C27</f>
        <v>Lyrurus tetrix</v>
      </c>
      <c r="D27" s="30" t="str">
        <f>'Data base'!D27</f>
        <v>Eurasian Black Grouse</v>
      </c>
      <c r="E27" s="225" t="s">
        <v>122</v>
      </c>
      <c r="F27" s="160">
        <v>0</v>
      </c>
      <c r="G27" s="33">
        <v>0</v>
      </c>
      <c r="J27" s="194" t="s">
        <v>1066</v>
      </c>
      <c r="K27" s="33" t="s">
        <v>122</v>
      </c>
      <c r="L27" s="160">
        <v>0</v>
      </c>
      <c r="M27" s="33" t="s">
        <v>494</v>
      </c>
      <c r="P27" s="33" t="s">
        <v>866</v>
      </c>
      <c r="Q27" s="145" t="s">
        <v>122</v>
      </c>
      <c r="S27" s="33">
        <v>65</v>
      </c>
      <c r="W27" s="152">
        <v>0</v>
      </c>
      <c r="Y27" s="149">
        <v>4985.6090236660275</v>
      </c>
      <c r="AE27" s="33">
        <v>0.7</v>
      </c>
    </row>
    <row r="28" spans="1:31" x14ac:dyDescent="0.3">
      <c r="A28" s="30" t="str">
        <f>'Data base'!A28</f>
        <v>H047-04-00</v>
      </c>
      <c r="B28" s="30">
        <f>'Data base'!B28</f>
        <v>3350</v>
      </c>
      <c r="C28" s="3" t="str">
        <f>'Data base'!C28</f>
        <v>Tetrao urogallus</v>
      </c>
      <c r="D28" s="30" t="str">
        <f>'Data base'!D28</f>
        <v>Western Capercaillie</v>
      </c>
      <c r="E28" s="225" t="s">
        <v>122</v>
      </c>
      <c r="F28" s="160">
        <v>0</v>
      </c>
      <c r="G28" s="33">
        <v>0</v>
      </c>
      <c r="H28" s="194" t="s">
        <v>1033</v>
      </c>
      <c r="J28" s="194" t="s">
        <v>1066</v>
      </c>
      <c r="K28" s="33" t="s">
        <v>122</v>
      </c>
      <c r="L28" s="160" t="s">
        <v>552</v>
      </c>
      <c r="M28" s="33" t="s">
        <v>494</v>
      </c>
      <c r="N28" s="194" t="s">
        <v>1034</v>
      </c>
      <c r="P28" s="33" t="s">
        <v>867</v>
      </c>
      <c r="Q28" s="145" t="s">
        <v>122</v>
      </c>
      <c r="S28" s="33">
        <v>161</v>
      </c>
      <c r="W28" s="152">
        <v>0</v>
      </c>
      <c r="Y28" s="149">
        <v>23019.739380703639</v>
      </c>
      <c r="AE28" s="33">
        <v>3.9</v>
      </c>
    </row>
    <row r="29" spans="1:31" x14ac:dyDescent="0.3">
      <c r="A29" s="30" t="str">
        <f>'Data base'!A29</f>
        <v>H165-07-00</v>
      </c>
      <c r="B29" s="30">
        <f>'Data base'!B29</f>
        <v>4330</v>
      </c>
      <c r="C29" s="3" t="str">
        <f>'Data base'!C29</f>
        <v>Grus grus</v>
      </c>
      <c r="D29" s="30" t="str">
        <f>'Data base'!D29</f>
        <v>Common Crane</v>
      </c>
      <c r="E29" s="226" t="s">
        <v>862</v>
      </c>
      <c r="F29" s="160">
        <v>0</v>
      </c>
      <c r="G29" s="33">
        <v>0</v>
      </c>
      <c r="J29" s="194" t="s">
        <v>1066</v>
      </c>
      <c r="K29" s="33" t="s">
        <v>494</v>
      </c>
      <c r="L29" s="160">
        <v>0</v>
      </c>
      <c r="M29" s="33" t="s">
        <v>494</v>
      </c>
      <c r="P29" s="33">
        <v>200</v>
      </c>
      <c r="Q29" s="145">
        <v>20</v>
      </c>
      <c r="S29" s="33">
        <v>312</v>
      </c>
      <c r="W29" s="152">
        <v>550.80000000000007</v>
      </c>
      <c r="Y29" s="149">
        <v>24545.464952600374</v>
      </c>
      <c r="AC29">
        <v>2.1</v>
      </c>
      <c r="AE29" s="33">
        <v>3.9</v>
      </c>
    </row>
    <row r="30" spans="1:31" x14ac:dyDescent="0.3">
      <c r="A30" s="30" t="str">
        <f>'Data base'!A30</f>
        <v>H216-03-00</v>
      </c>
      <c r="B30" s="30">
        <f>'Data base'!B30</f>
        <v>5530</v>
      </c>
      <c r="C30" s="3" t="str">
        <f>'Data base'!C30</f>
        <v xml:space="preserve">Tringa ochropus </v>
      </c>
      <c r="D30" s="30" t="str">
        <f>'Data base'!D30</f>
        <v>Green Sandpiper</v>
      </c>
      <c r="E30" s="226" t="s">
        <v>862</v>
      </c>
      <c r="F30" s="160" t="s">
        <v>212</v>
      </c>
      <c r="G30" s="33" t="s">
        <v>212</v>
      </c>
      <c r="H30" s="30" t="s">
        <v>212</v>
      </c>
      <c r="I30" s="30" t="s">
        <v>212</v>
      </c>
      <c r="J30" s="30" t="s">
        <v>212</v>
      </c>
      <c r="K30" s="33"/>
      <c r="L30" s="160">
        <v>0</v>
      </c>
      <c r="M30" s="33"/>
      <c r="P30" s="33" t="s">
        <v>212</v>
      </c>
      <c r="Q30" s="146"/>
      <c r="S30" s="147"/>
      <c r="W30" s="153"/>
      <c r="Y30" s="150"/>
      <c r="AE30" s="147"/>
    </row>
    <row r="31" spans="1:31" x14ac:dyDescent="0.3">
      <c r="A31" s="30" t="str">
        <f>'Data base'!A31</f>
        <v>H053-05-00</v>
      </c>
      <c r="B31" s="30">
        <f>'Data base'!B31</f>
        <v>6680</v>
      </c>
      <c r="C31" s="3" t="str">
        <f>'Data base'!C31</f>
        <v>Columba oenas</v>
      </c>
      <c r="D31" s="30" t="str">
        <f>'Data base'!D31</f>
        <v>Stock Dove</v>
      </c>
      <c r="E31" s="225" t="s">
        <v>546</v>
      </c>
      <c r="F31" s="160">
        <v>0</v>
      </c>
      <c r="G31" s="33">
        <v>0</v>
      </c>
      <c r="H31" s="194" t="s">
        <v>1033</v>
      </c>
      <c r="J31" s="194" t="s">
        <v>1066</v>
      </c>
      <c r="K31" s="33" t="s">
        <v>494</v>
      </c>
      <c r="L31" s="160">
        <v>0</v>
      </c>
      <c r="M31" s="33" t="s">
        <v>494</v>
      </c>
      <c r="N31" s="194" t="s">
        <v>1034</v>
      </c>
      <c r="P31" s="33">
        <v>100</v>
      </c>
      <c r="Q31" s="146"/>
      <c r="S31" s="147"/>
      <c r="W31" s="153"/>
      <c r="Y31" s="150"/>
      <c r="AE31" s="147"/>
    </row>
    <row r="32" spans="1:31" x14ac:dyDescent="0.3">
      <c r="A32" s="30" t="str">
        <f>'Data base'!A32</f>
        <v>H055-04-00</v>
      </c>
      <c r="B32" s="30">
        <f>'Data base'!B32</f>
        <v>6870</v>
      </c>
      <c r="C32" s="3" t="str">
        <f>'Data base'!C32</f>
        <v>Streptopelia turtur</v>
      </c>
      <c r="D32" s="30" t="str">
        <f>'Data base'!D32</f>
        <v>European Turtle Dove</v>
      </c>
      <c r="E32" s="226" t="s">
        <v>862</v>
      </c>
      <c r="F32" s="160">
        <v>0</v>
      </c>
      <c r="G32" s="33">
        <v>0</v>
      </c>
      <c r="K32" s="33" t="s">
        <v>494</v>
      </c>
      <c r="L32" s="160">
        <v>0</v>
      </c>
      <c r="M32" s="33" t="s">
        <v>494</v>
      </c>
      <c r="P32" s="33" t="s">
        <v>122</v>
      </c>
      <c r="Q32" s="146"/>
      <c r="S32" s="147"/>
      <c r="W32" s="153"/>
      <c r="Y32" s="150"/>
      <c r="AE32" s="147"/>
    </row>
    <row r="33" spans="1:31" x14ac:dyDescent="0.3">
      <c r="A33" s="30" t="str">
        <f>'Data base'!A33</f>
        <v>H275-01-00</v>
      </c>
      <c r="B33" s="30">
        <f>'Data base'!B33</f>
        <v>7440</v>
      </c>
      <c r="C33" s="3" t="str">
        <f>'Data base'!C33</f>
        <v>Bubo bubo</v>
      </c>
      <c r="D33" s="30" t="str">
        <f>'Data base'!D33</f>
        <v>Eurasian Eagle Owl</v>
      </c>
      <c r="E33" s="225" t="s">
        <v>277</v>
      </c>
      <c r="F33" s="160">
        <v>0</v>
      </c>
      <c r="G33" s="33">
        <v>0</v>
      </c>
      <c r="J33" s="194" t="s">
        <v>1066</v>
      </c>
      <c r="K33" s="33" t="s">
        <v>494</v>
      </c>
      <c r="L33" s="160" t="s">
        <v>553</v>
      </c>
      <c r="M33" s="33" t="s">
        <v>494</v>
      </c>
      <c r="P33" s="33">
        <v>300</v>
      </c>
      <c r="Q33" s="145">
        <v>6</v>
      </c>
      <c r="S33" s="33">
        <v>63</v>
      </c>
      <c r="W33" s="152">
        <v>245.1</v>
      </c>
      <c r="Y33" s="149">
        <v>13007.139712731074</v>
      </c>
      <c r="AC33">
        <v>2.1</v>
      </c>
      <c r="AE33" s="33">
        <v>2.6</v>
      </c>
    </row>
    <row r="34" spans="1:31" x14ac:dyDescent="0.3">
      <c r="A34" s="30" t="str">
        <f>'Data base'!A34</f>
        <v>H260-11-00</v>
      </c>
      <c r="B34" s="30">
        <f>'Data base'!B34</f>
        <v>7500</v>
      </c>
      <c r="C34" s="3" t="str">
        <f>'Data base'!C34</f>
        <v>Surnia ulula</v>
      </c>
      <c r="D34" s="30" t="str">
        <f>'Data base'!D34</f>
        <v>Hawk Owl</v>
      </c>
      <c r="E34" s="225" t="s">
        <v>122</v>
      </c>
      <c r="F34" s="160">
        <v>0</v>
      </c>
      <c r="G34" s="33">
        <v>0</v>
      </c>
      <c r="J34" s="194" t="s">
        <v>1066</v>
      </c>
      <c r="K34" s="33" t="s">
        <v>122</v>
      </c>
      <c r="L34" s="160">
        <v>0</v>
      </c>
      <c r="M34" s="33" t="s">
        <v>494</v>
      </c>
      <c r="P34" s="33">
        <v>100</v>
      </c>
      <c r="Q34" s="145" t="s">
        <v>122</v>
      </c>
      <c r="S34" s="33">
        <v>58</v>
      </c>
      <c r="W34" s="152">
        <v>0</v>
      </c>
      <c r="Y34" s="149">
        <v>20394.656920108999</v>
      </c>
      <c r="AE34" s="33">
        <v>3.4</v>
      </c>
    </row>
    <row r="35" spans="1:31" x14ac:dyDescent="0.3">
      <c r="A35" s="30" t="str">
        <f>'Data base'!A35</f>
        <v>H260-12-00</v>
      </c>
      <c r="B35" s="30">
        <f>'Data base'!B35</f>
        <v>7510</v>
      </c>
      <c r="C35" s="3" t="str">
        <f>'Data base'!C35</f>
        <v>Glaucidium passerinum</v>
      </c>
      <c r="D35" s="30" t="str">
        <f>'Data base'!D35</f>
        <v>Eurasian Pygmy Owl</v>
      </c>
      <c r="E35" s="225" t="s">
        <v>122</v>
      </c>
      <c r="F35" s="160">
        <v>0</v>
      </c>
      <c r="G35" s="33">
        <v>0</v>
      </c>
      <c r="H35" s="194" t="s">
        <v>1033</v>
      </c>
      <c r="J35" s="194" t="s">
        <v>1066</v>
      </c>
      <c r="K35" s="33" t="s">
        <v>122</v>
      </c>
      <c r="L35" s="160">
        <v>0</v>
      </c>
      <c r="M35" s="33" t="s">
        <v>494</v>
      </c>
      <c r="N35" s="194" t="s">
        <v>1034</v>
      </c>
      <c r="P35" s="33">
        <v>100</v>
      </c>
      <c r="Q35" s="145" t="s">
        <v>122</v>
      </c>
      <c r="S35" s="33">
        <v>68</v>
      </c>
      <c r="W35" s="152">
        <v>0</v>
      </c>
      <c r="Y35" s="149">
        <v>10157.586539849981</v>
      </c>
      <c r="AE35" s="33">
        <v>2.1</v>
      </c>
    </row>
    <row r="36" spans="1:31" x14ac:dyDescent="0.3">
      <c r="A36" s="30" t="str">
        <f>'Data base'!A36</f>
        <v>H274-02-00</v>
      </c>
      <c r="B36" s="30">
        <f>'Data base'!B36</f>
        <v>7650</v>
      </c>
      <c r="C36" s="3" t="str">
        <f>'Data base'!C36</f>
        <v>Strix uralensis</v>
      </c>
      <c r="D36" s="30" t="str">
        <f>'Data base'!D36</f>
        <v>Ural Owl</v>
      </c>
      <c r="E36" s="225" t="s">
        <v>122</v>
      </c>
      <c r="F36" s="160">
        <v>0</v>
      </c>
      <c r="G36" s="33">
        <v>0</v>
      </c>
      <c r="J36" s="194" t="s">
        <v>1066</v>
      </c>
      <c r="K36" s="33" t="s">
        <v>122</v>
      </c>
      <c r="L36" s="160">
        <v>0</v>
      </c>
      <c r="M36" s="33" t="s">
        <v>494</v>
      </c>
      <c r="P36" s="33">
        <v>200</v>
      </c>
      <c r="Q36" s="145" t="s">
        <v>122</v>
      </c>
      <c r="S36" s="33">
        <v>46</v>
      </c>
      <c r="W36" s="152">
        <v>0</v>
      </c>
      <c r="Y36" s="149">
        <v>1069.9656108950319</v>
      </c>
      <c r="AE36" s="33">
        <v>0.2</v>
      </c>
    </row>
    <row r="37" spans="1:31" x14ac:dyDescent="0.3">
      <c r="A37" s="30" t="str">
        <f>'Data base'!A37</f>
        <v>H274-03-00</v>
      </c>
      <c r="B37" s="30">
        <f>'Data base'!B37</f>
        <v>7660</v>
      </c>
      <c r="C37" s="3" t="str">
        <f>'Data base'!C37</f>
        <v>Strix nebulosa</v>
      </c>
      <c r="D37" s="30" t="str">
        <f>'Data base'!D37</f>
        <v>Great Grey Owl</v>
      </c>
      <c r="E37" s="225" t="s">
        <v>122</v>
      </c>
      <c r="F37" s="160">
        <v>0</v>
      </c>
      <c r="G37" s="33">
        <v>0</v>
      </c>
      <c r="J37" s="194" t="s">
        <v>1066</v>
      </c>
      <c r="K37" s="33" t="s">
        <v>122</v>
      </c>
      <c r="L37" s="160" t="s">
        <v>554</v>
      </c>
      <c r="M37" s="33" t="s">
        <v>494</v>
      </c>
      <c r="P37" s="33">
        <v>100</v>
      </c>
      <c r="Q37" s="145" t="s">
        <v>122</v>
      </c>
      <c r="S37" s="33">
        <v>31</v>
      </c>
      <c r="W37" s="152">
        <v>0</v>
      </c>
      <c r="Y37" s="149">
        <v>14428.380294244822</v>
      </c>
      <c r="AE37" s="33">
        <v>2.7</v>
      </c>
    </row>
    <row r="38" spans="1:31" x14ac:dyDescent="0.3">
      <c r="A38" s="30" t="str">
        <f>'Data base'!A38</f>
        <v>H264-04-00</v>
      </c>
      <c r="B38" s="30">
        <f>'Data base'!B38</f>
        <v>7700</v>
      </c>
      <c r="C38" s="3" t="str">
        <f>'Data base'!C38</f>
        <v>Aegolius funereus</v>
      </c>
      <c r="D38" s="30" t="str">
        <f>'Data base'!D38</f>
        <v>Tengmalm's Owl</v>
      </c>
      <c r="E38" s="225" t="s">
        <v>277</v>
      </c>
      <c r="F38" s="160">
        <v>0</v>
      </c>
      <c r="G38" s="33">
        <v>0</v>
      </c>
      <c r="H38" s="194" t="s">
        <v>1033</v>
      </c>
      <c r="J38" s="194" t="s">
        <v>1066</v>
      </c>
      <c r="K38" s="33" t="s">
        <v>494</v>
      </c>
      <c r="L38" s="160">
        <v>0</v>
      </c>
      <c r="M38" s="33" t="s">
        <v>494</v>
      </c>
      <c r="N38" s="194" t="s">
        <v>1034</v>
      </c>
      <c r="P38" s="33">
        <v>100</v>
      </c>
      <c r="Q38" s="145">
        <v>1</v>
      </c>
      <c r="S38" s="33">
        <v>98</v>
      </c>
      <c r="W38" s="152">
        <v>60.9</v>
      </c>
      <c r="Y38" s="149">
        <v>12855.327406066477</v>
      </c>
      <c r="AC38">
        <v>0.9</v>
      </c>
      <c r="AE38" s="33">
        <v>2.5</v>
      </c>
    </row>
    <row r="39" spans="1:31" x14ac:dyDescent="0.3">
      <c r="A39" s="30" t="str">
        <f>'Data base'!A39</f>
        <v>H091-04-00</v>
      </c>
      <c r="B39" s="30">
        <f>'Data base'!B39</f>
        <v>7780</v>
      </c>
      <c r="C39" s="3" t="str">
        <f>'Data base'!C39</f>
        <v>Caprimulgus europaeus</v>
      </c>
      <c r="D39" s="30" t="str">
        <f>'Data base'!D39</f>
        <v>European Nightjar</v>
      </c>
      <c r="E39" s="226" t="s">
        <v>862</v>
      </c>
      <c r="F39" s="160">
        <v>0</v>
      </c>
      <c r="G39" s="33">
        <v>0</v>
      </c>
      <c r="K39" s="33" t="s">
        <v>494</v>
      </c>
      <c r="L39" s="160">
        <v>0</v>
      </c>
      <c r="M39" s="33" t="s">
        <v>494</v>
      </c>
      <c r="P39" s="33" t="s">
        <v>122</v>
      </c>
      <c r="Q39" s="145">
        <v>9</v>
      </c>
      <c r="S39" s="33">
        <v>20</v>
      </c>
      <c r="W39" s="152">
        <v>425.1</v>
      </c>
      <c r="Y39" s="149">
        <v>2966.1162617450796</v>
      </c>
      <c r="AC39">
        <v>1.3</v>
      </c>
      <c r="AE39" s="33">
        <v>0.2</v>
      </c>
    </row>
    <row r="40" spans="1:31" x14ac:dyDescent="0.3">
      <c r="A40" s="30" t="str">
        <f>'Data base'!A40</f>
        <v>H104-11-00</v>
      </c>
      <c r="B40" s="30">
        <f>'Data base'!B40</f>
        <v>7950</v>
      </c>
      <c r="C40" s="3" t="str">
        <f>'Data base'!C40</f>
        <v>Apus apus</v>
      </c>
      <c r="D40" s="30" t="str">
        <f>'Data base'!D40</f>
        <v>Common Swift</v>
      </c>
      <c r="E40" s="225" t="s">
        <v>546</v>
      </c>
      <c r="F40" s="160">
        <v>0</v>
      </c>
      <c r="G40" s="33">
        <v>0</v>
      </c>
      <c r="K40" s="33" t="s">
        <v>494</v>
      </c>
      <c r="L40" s="160">
        <v>0</v>
      </c>
      <c r="M40" s="33" t="s">
        <v>494</v>
      </c>
      <c r="P40" s="33" t="s">
        <v>122</v>
      </c>
      <c r="Q40" s="146"/>
      <c r="S40" s="147"/>
      <c r="W40" s="153"/>
      <c r="Y40" s="150"/>
      <c r="AE40" s="147"/>
    </row>
    <row r="41" spans="1:31" x14ac:dyDescent="0.3">
      <c r="A41" s="30" t="str">
        <f>'Data base'!A41</f>
        <v>H339-05-00</v>
      </c>
      <c r="B41" s="30">
        <f>'Data base'!B41</f>
        <v>8310</v>
      </c>
      <c r="C41" s="3" t="str">
        <f>'Data base'!C41</f>
        <v>Alcedo atthis</v>
      </c>
      <c r="D41" s="30" t="str">
        <f>'Data base'!D41</f>
        <v>Common Kingfisher</v>
      </c>
      <c r="E41" s="226" t="s">
        <v>862</v>
      </c>
      <c r="F41" s="160">
        <v>0</v>
      </c>
      <c r="G41" s="33">
        <v>0</v>
      </c>
      <c r="K41" s="33" t="s">
        <v>494</v>
      </c>
      <c r="L41" s="160" t="s">
        <v>212</v>
      </c>
      <c r="M41" s="33"/>
      <c r="P41" s="33" t="s">
        <v>122</v>
      </c>
      <c r="Q41" s="33">
        <v>13</v>
      </c>
      <c r="S41" s="29"/>
      <c r="W41" s="152">
        <v>354.4</v>
      </c>
      <c r="Y41" s="151"/>
      <c r="AC41">
        <v>3.1</v>
      </c>
      <c r="AE41" s="29"/>
    </row>
    <row r="42" spans="1:31" x14ac:dyDescent="0.3">
      <c r="A42" s="30" t="str">
        <f>'Data base'!A42</f>
        <v>H333-10-00</v>
      </c>
      <c r="B42" s="30">
        <f>'Data base'!B42</f>
        <v>8410</v>
      </c>
      <c r="C42" s="3" t="str">
        <f>'Data base'!C42</f>
        <v>Coracias garrulus</v>
      </c>
      <c r="D42" s="30" t="str">
        <f>'Data base'!D42</f>
        <v>European Roller</v>
      </c>
      <c r="E42" s="225" t="s">
        <v>122</v>
      </c>
      <c r="F42" s="160">
        <v>0</v>
      </c>
      <c r="G42" s="33">
        <v>0</v>
      </c>
      <c r="H42" s="194" t="s">
        <v>1033</v>
      </c>
      <c r="K42" s="33" t="s">
        <v>122</v>
      </c>
      <c r="L42" s="160" t="s">
        <v>554</v>
      </c>
      <c r="M42" s="33" t="s">
        <v>122</v>
      </c>
      <c r="N42" s="194" t="s">
        <v>1034</v>
      </c>
      <c r="P42" s="33" t="s">
        <v>122</v>
      </c>
      <c r="Q42" s="33" t="s">
        <v>122</v>
      </c>
      <c r="S42" s="33">
        <v>0</v>
      </c>
      <c r="W42" s="152">
        <v>0</v>
      </c>
      <c r="Y42" s="149">
        <v>0</v>
      </c>
      <c r="AE42" s="33">
        <v>0</v>
      </c>
    </row>
    <row r="43" spans="1:31" x14ac:dyDescent="0.3">
      <c r="A43" s="30" t="str">
        <f>'Data base'!A43</f>
        <v>H287-01-00</v>
      </c>
      <c r="B43" s="30">
        <f>'Data base'!B43</f>
        <v>8460</v>
      </c>
      <c r="C43" s="3" t="str">
        <f>'Data base'!C43</f>
        <v>Upupa epops</v>
      </c>
      <c r="D43" s="30" t="str">
        <f>'Data base'!D43</f>
        <v>Common Hoopoe</v>
      </c>
      <c r="E43" s="225" t="s">
        <v>546</v>
      </c>
      <c r="F43" s="160">
        <v>0</v>
      </c>
      <c r="G43" s="33">
        <v>0</v>
      </c>
      <c r="K43" s="33" t="s">
        <v>494</v>
      </c>
      <c r="L43" s="160">
        <v>0</v>
      </c>
      <c r="M43" s="33" t="s">
        <v>122</v>
      </c>
      <c r="P43" s="33" t="s">
        <v>122</v>
      </c>
      <c r="Q43" s="147"/>
      <c r="S43" s="147"/>
      <c r="W43" s="153"/>
      <c r="Y43" s="150"/>
      <c r="AE43" s="147"/>
    </row>
    <row r="44" spans="1:31" x14ac:dyDescent="0.3">
      <c r="A44" s="30" t="str">
        <f>'Data base'!A44</f>
        <v>H295-02-00</v>
      </c>
      <c r="B44" s="30">
        <f>'Data base'!B44</f>
        <v>8480</v>
      </c>
      <c r="C44" s="3" t="str">
        <f>'Data base'!C44</f>
        <v>Jynx torquilla</v>
      </c>
      <c r="D44" s="30" t="str">
        <f>'Data base'!D44</f>
        <v>Northern Wryneck</v>
      </c>
      <c r="E44" s="225" t="s">
        <v>546</v>
      </c>
      <c r="F44" s="160">
        <v>0</v>
      </c>
      <c r="G44" s="33">
        <v>0</v>
      </c>
      <c r="J44" s="194" t="s">
        <v>1066</v>
      </c>
      <c r="K44" s="33" t="s">
        <v>494</v>
      </c>
      <c r="L44" s="160">
        <v>0</v>
      </c>
      <c r="M44" s="33" t="s">
        <v>494</v>
      </c>
      <c r="P44" s="33">
        <v>100</v>
      </c>
      <c r="Q44" s="147"/>
      <c r="S44" s="147"/>
      <c r="W44" s="153"/>
      <c r="Y44" s="150"/>
      <c r="AE44" s="147"/>
    </row>
    <row r="45" spans="1:31" x14ac:dyDescent="0.3">
      <c r="A45" s="30" t="str">
        <f>'Data base'!A45</f>
        <v>H302-05-00</v>
      </c>
      <c r="B45" s="30">
        <f>'Data base'!B45</f>
        <v>8550</v>
      </c>
      <c r="C45" s="3" t="str">
        <f>'Data base'!C45</f>
        <v>Picus canus</v>
      </c>
      <c r="D45" s="30" t="str">
        <f>'Data base'!D45</f>
        <v>Grey-headed Woodpecker</v>
      </c>
      <c r="E45" s="225" t="s">
        <v>122</v>
      </c>
      <c r="F45" s="160">
        <v>0</v>
      </c>
      <c r="G45" s="33">
        <v>0</v>
      </c>
      <c r="J45" s="194" t="s">
        <v>1066</v>
      </c>
      <c r="K45" s="33" t="s">
        <v>122</v>
      </c>
      <c r="L45" s="160">
        <v>0</v>
      </c>
      <c r="M45" s="33" t="s">
        <v>494</v>
      </c>
      <c r="P45" s="33">
        <v>100</v>
      </c>
      <c r="Q45" s="33" t="s">
        <v>122</v>
      </c>
      <c r="S45" s="33">
        <v>39</v>
      </c>
      <c r="W45" s="152">
        <v>0</v>
      </c>
      <c r="Y45" s="149">
        <v>3160.4668807736884</v>
      </c>
      <c r="AE45" s="33">
        <v>0.2</v>
      </c>
    </row>
    <row r="46" spans="1:31" x14ac:dyDescent="0.3">
      <c r="A46" s="30" t="str">
        <f>'Data base'!A46</f>
        <v>H302-07-00</v>
      </c>
      <c r="B46" s="30">
        <f>'Data base'!B46</f>
        <v>8560</v>
      </c>
      <c r="C46" s="3" t="str">
        <f>'Data base'!C46</f>
        <v>Picus viridis</v>
      </c>
      <c r="D46" s="30" t="str">
        <f>'Data base'!D46</f>
        <v>Green Woodpecker</v>
      </c>
      <c r="E46" s="225" t="s">
        <v>546</v>
      </c>
      <c r="F46" s="160">
        <v>0</v>
      </c>
      <c r="G46" s="33">
        <v>0</v>
      </c>
      <c r="H46" s="194" t="s">
        <v>1033</v>
      </c>
      <c r="J46" s="194" t="s">
        <v>1066</v>
      </c>
      <c r="K46" s="33" t="s">
        <v>494</v>
      </c>
      <c r="L46" s="160">
        <v>0</v>
      </c>
      <c r="M46" s="33" t="s">
        <v>122</v>
      </c>
      <c r="N46" s="194" t="s">
        <v>1034</v>
      </c>
      <c r="P46" s="33">
        <v>100</v>
      </c>
      <c r="Q46" s="147"/>
      <c r="S46" s="147"/>
      <c r="W46" s="153"/>
      <c r="Y46" s="150"/>
      <c r="AE46" s="147"/>
    </row>
    <row r="47" spans="1:31" x14ac:dyDescent="0.3">
      <c r="A47" s="30" t="str">
        <f>'Data base'!A47</f>
        <v>H303-08-00</v>
      </c>
      <c r="B47" s="30">
        <f>'Data base'!B47</f>
        <v>8630</v>
      </c>
      <c r="C47" s="3" t="str">
        <f>'Data base'!C47</f>
        <v>Dryocopus martius</v>
      </c>
      <c r="D47" s="30" t="str">
        <f>'Data base'!D47</f>
        <v>Black Woodpecker</v>
      </c>
      <c r="E47" s="225" t="s">
        <v>546</v>
      </c>
      <c r="F47" s="160">
        <v>0</v>
      </c>
      <c r="G47" s="33">
        <v>0</v>
      </c>
      <c r="J47" s="194" t="s">
        <v>1066</v>
      </c>
      <c r="K47" s="33" t="s">
        <v>494</v>
      </c>
      <c r="L47" s="160">
        <v>0</v>
      </c>
      <c r="M47" s="33" t="s">
        <v>494</v>
      </c>
      <c r="P47" s="33">
        <v>100</v>
      </c>
      <c r="Q47" s="33">
        <v>9</v>
      </c>
      <c r="S47" s="33">
        <v>199</v>
      </c>
      <c r="W47" s="152">
        <v>361.29999999999995</v>
      </c>
      <c r="Y47" s="149">
        <v>20176.51919636083</v>
      </c>
      <c r="AC47">
        <v>3.8</v>
      </c>
      <c r="AE47" s="33">
        <v>3.6</v>
      </c>
    </row>
    <row r="48" spans="1:31" x14ac:dyDescent="0.3">
      <c r="A48" s="30" t="str">
        <f>'Data base'!A48</f>
        <v>H315-05-00</v>
      </c>
      <c r="B48" s="30">
        <f>'Data base'!B48</f>
        <v>8830</v>
      </c>
      <c r="C48" s="3" t="str">
        <f>'Data base'!C48</f>
        <v>Dendrocopos medius</v>
      </c>
      <c r="D48" s="30" t="str">
        <f>'Data base'!D48</f>
        <v>Middle Spotted Woodpecker</v>
      </c>
      <c r="E48" s="225" t="s">
        <v>546</v>
      </c>
      <c r="F48" s="160">
        <v>0</v>
      </c>
      <c r="G48" s="33">
        <v>0</v>
      </c>
      <c r="H48" s="194" t="s">
        <v>1033</v>
      </c>
      <c r="K48" s="33" t="s">
        <v>494</v>
      </c>
      <c r="L48" s="160">
        <v>0</v>
      </c>
      <c r="M48" s="33" t="s">
        <v>122</v>
      </c>
      <c r="N48" s="194" t="s">
        <v>1034</v>
      </c>
      <c r="P48" s="33" t="s">
        <v>122</v>
      </c>
      <c r="Q48" s="33">
        <v>0</v>
      </c>
      <c r="S48" s="33">
        <v>0</v>
      </c>
      <c r="W48" s="152">
        <v>0</v>
      </c>
      <c r="Y48" s="149">
        <v>0</v>
      </c>
      <c r="AE48" s="33">
        <v>0</v>
      </c>
    </row>
    <row r="49" spans="1:31" x14ac:dyDescent="0.3">
      <c r="A49" s="30" t="str">
        <f>'Data base'!A49</f>
        <v>H315-06-00</v>
      </c>
      <c r="B49" s="30">
        <f>'Data base'!B49</f>
        <v>8840</v>
      </c>
      <c r="C49" s="3" t="str">
        <f>'Data base'!C49</f>
        <v>Dendrocopos leucotos</v>
      </c>
      <c r="D49" s="30" t="str">
        <f>'Data base'!D49</f>
        <v>White-backed Woodpecker</v>
      </c>
      <c r="E49" s="225" t="s">
        <v>122</v>
      </c>
      <c r="F49" s="160">
        <v>0</v>
      </c>
      <c r="G49" s="33">
        <v>0</v>
      </c>
      <c r="H49" s="194" t="s">
        <v>1033</v>
      </c>
      <c r="K49" s="33" t="s">
        <v>122</v>
      </c>
      <c r="L49" s="160">
        <v>0</v>
      </c>
      <c r="M49" s="33" t="s">
        <v>67</v>
      </c>
      <c r="N49" s="194" t="s">
        <v>1034</v>
      </c>
      <c r="P49" s="33" t="s">
        <v>868</v>
      </c>
      <c r="Q49" s="33" t="s">
        <v>122</v>
      </c>
      <c r="S49" s="33" t="s">
        <v>500</v>
      </c>
      <c r="W49" s="152">
        <v>0</v>
      </c>
      <c r="Y49" s="149"/>
      <c r="AE49" s="33"/>
    </row>
    <row r="50" spans="1:31" x14ac:dyDescent="0.3">
      <c r="A50" s="30" t="str">
        <f>'Data base'!A50</f>
        <v>H314-02-00</v>
      </c>
      <c r="B50" s="30">
        <f>'Data base'!B50</f>
        <v>8870</v>
      </c>
      <c r="C50" s="3" t="str">
        <f>'Data base'!C50</f>
        <v>Dendrocopos minor</v>
      </c>
      <c r="D50" s="30" t="str">
        <f>'Data base'!D50</f>
        <v>Lesser Spotted Woodpecker</v>
      </c>
      <c r="E50" s="225" t="s">
        <v>546</v>
      </c>
      <c r="F50" s="160">
        <v>0</v>
      </c>
      <c r="G50" s="33">
        <v>0</v>
      </c>
      <c r="K50" s="33" t="s">
        <v>494</v>
      </c>
      <c r="L50" s="160">
        <v>0</v>
      </c>
      <c r="M50" s="33" t="s">
        <v>494</v>
      </c>
      <c r="P50" s="33" t="s">
        <v>868</v>
      </c>
      <c r="Q50" s="148"/>
      <c r="S50" s="147"/>
      <c r="W50" s="154"/>
      <c r="Y50" s="150"/>
      <c r="AE50" s="147"/>
    </row>
    <row r="51" spans="1:31" x14ac:dyDescent="0.3">
      <c r="A51" s="30" t="str">
        <f>'Data base'!A51</f>
        <v>H317-06-00</v>
      </c>
      <c r="B51" s="30">
        <f>'Data base'!B51</f>
        <v>8980</v>
      </c>
      <c r="C51" s="3" t="str">
        <f>'Data base'!C51</f>
        <v>Picoides tridactylus</v>
      </c>
      <c r="D51" s="30" t="str">
        <f>'Data base'!D51</f>
        <v>Eurasian Three-toed Woddpecker</v>
      </c>
      <c r="E51" s="225" t="s">
        <v>122</v>
      </c>
      <c r="F51" s="160">
        <v>0</v>
      </c>
      <c r="G51" s="33">
        <v>0</v>
      </c>
      <c r="H51" s="194" t="s">
        <v>1033</v>
      </c>
      <c r="K51" s="33" t="s">
        <v>122</v>
      </c>
      <c r="L51" s="160">
        <v>0</v>
      </c>
      <c r="M51" s="33" t="s">
        <v>494</v>
      </c>
      <c r="N51" s="194" t="s">
        <v>1034</v>
      </c>
      <c r="P51" s="33" t="s">
        <v>868</v>
      </c>
      <c r="Q51" s="33" t="s">
        <v>122</v>
      </c>
      <c r="S51" s="33">
        <v>113</v>
      </c>
      <c r="W51" s="152">
        <v>0</v>
      </c>
      <c r="Y51" s="149">
        <v>20328.764704466834</v>
      </c>
      <c r="AE51" s="33">
        <v>0.6</v>
      </c>
    </row>
    <row r="52" spans="1:31" x14ac:dyDescent="0.3">
      <c r="A52" s="30" t="str">
        <f>'Data base'!A52</f>
        <v>M444-01-00</v>
      </c>
      <c r="B52" s="30">
        <f>'Data base'!B52</f>
        <v>9740</v>
      </c>
      <c r="C52" s="3" t="str">
        <f>'Data base'!C52</f>
        <v>Lullula arborea</v>
      </c>
      <c r="D52" s="30" t="str">
        <f>'Data base'!D52</f>
        <v>Wood Lark</v>
      </c>
      <c r="E52" s="226" t="s">
        <v>862</v>
      </c>
      <c r="F52" s="160">
        <v>0</v>
      </c>
      <c r="G52" s="33">
        <v>0</v>
      </c>
      <c r="K52" s="33" t="s">
        <v>494</v>
      </c>
      <c r="L52" s="160">
        <v>0</v>
      </c>
      <c r="M52" s="33" t="s">
        <v>494</v>
      </c>
      <c r="P52" s="33" t="s">
        <v>122</v>
      </c>
      <c r="Q52" s="33">
        <v>9</v>
      </c>
      <c r="S52" s="33">
        <v>8</v>
      </c>
      <c r="W52" s="152">
        <v>396.6</v>
      </c>
      <c r="Y52" s="149">
        <v>964.21173021297989</v>
      </c>
      <c r="AC52">
        <v>2.2999999999999998</v>
      </c>
      <c r="AE52" s="33">
        <v>0.1</v>
      </c>
    </row>
    <row r="53" spans="1:31" x14ac:dyDescent="0.3">
      <c r="A53" s="30" t="str">
        <f>'Data base'!A53</f>
        <v>N309-02-00</v>
      </c>
      <c r="B53" s="30">
        <f>'Data base'!B53</f>
        <v>10090</v>
      </c>
      <c r="C53" s="3" t="str">
        <f>'Data base'!C53</f>
        <v xml:space="preserve">Anthus trivialis </v>
      </c>
      <c r="D53" s="30" t="str">
        <f>'Data base'!D53</f>
        <v>Tree Pipit</v>
      </c>
      <c r="E53" s="226" t="s">
        <v>862</v>
      </c>
      <c r="F53" s="160" t="s">
        <v>212</v>
      </c>
      <c r="G53" s="33" t="s">
        <v>212</v>
      </c>
      <c r="H53" s="30" t="s">
        <v>212</v>
      </c>
      <c r="I53" s="30" t="s">
        <v>212</v>
      </c>
      <c r="K53" s="33" t="s">
        <v>494</v>
      </c>
      <c r="L53" s="160">
        <v>0</v>
      </c>
      <c r="M53" s="33"/>
      <c r="P53" s="33" t="s">
        <v>212</v>
      </c>
      <c r="Q53" s="147"/>
      <c r="S53" s="147"/>
      <c r="W53" s="153"/>
      <c r="Y53" s="150"/>
      <c r="AE53" s="147"/>
    </row>
    <row r="54" spans="1:31" x14ac:dyDescent="0.3">
      <c r="A54" s="30" t="str">
        <f>'Data base'!A54</f>
        <v>N281-05-00</v>
      </c>
      <c r="B54" s="30">
        <f>'Data base'!B54</f>
        <v>10840</v>
      </c>
      <c r="C54" s="3" t="str">
        <f>'Data base'!C54</f>
        <v>Prunella modularis</v>
      </c>
      <c r="D54" s="30" t="str">
        <f>'Data base'!D54</f>
        <v>Dunnock</v>
      </c>
      <c r="E54" s="226" t="s">
        <v>862</v>
      </c>
      <c r="F54" s="160">
        <v>0</v>
      </c>
      <c r="G54" s="33">
        <v>0</v>
      </c>
      <c r="K54" s="33" t="s">
        <v>494</v>
      </c>
      <c r="L54" s="160">
        <v>0</v>
      </c>
      <c r="M54" s="33" t="s">
        <v>494</v>
      </c>
      <c r="P54" s="33" t="s">
        <v>122</v>
      </c>
      <c r="Q54" s="147"/>
      <c r="S54" s="147"/>
      <c r="W54" s="153"/>
      <c r="Y54" s="150"/>
      <c r="AE54" s="147"/>
    </row>
    <row r="55" spans="1:31" x14ac:dyDescent="0.3">
      <c r="A55" s="30" t="str">
        <f>'Data base'!A55</f>
        <v>M600-02-00</v>
      </c>
      <c r="B55" s="30">
        <f>'Data base'!B55</f>
        <v>11030</v>
      </c>
      <c r="C55" s="3" t="str">
        <f>'Data base'!C55</f>
        <v>Luscinia luscinia</v>
      </c>
      <c r="D55" s="30" t="str">
        <f>'Data base'!D55</f>
        <v>Thrush Nigthingale</v>
      </c>
      <c r="E55" s="226" t="s">
        <v>862</v>
      </c>
      <c r="F55" s="160">
        <v>0</v>
      </c>
      <c r="G55" s="33">
        <v>0</v>
      </c>
      <c r="K55" s="33" t="s">
        <v>494</v>
      </c>
      <c r="L55" s="160">
        <v>0</v>
      </c>
      <c r="M55" s="33" t="s">
        <v>494</v>
      </c>
      <c r="P55" s="33" t="s">
        <v>122</v>
      </c>
      <c r="Q55" s="147"/>
      <c r="S55" s="147"/>
      <c r="W55" s="153"/>
      <c r="Y55" s="150"/>
      <c r="AE55" s="147"/>
    </row>
    <row r="56" spans="1:31" x14ac:dyDescent="0.3">
      <c r="A56" s="30" t="str">
        <f>'Data base'!A56</f>
        <v>M602-10-00</v>
      </c>
      <c r="B56" s="30">
        <f>'Data base'!B56</f>
        <v>11130</v>
      </c>
      <c r="C56" s="3" t="str">
        <f>'Data base'!C56</f>
        <v>Tarsiger cyanurus</v>
      </c>
      <c r="D56" s="30" t="str">
        <f>'Data base'!D56</f>
        <v>Red-flanked Bluetail</v>
      </c>
      <c r="E56" s="225" t="s">
        <v>122</v>
      </c>
      <c r="F56" s="160">
        <v>0</v>
      </c>
      <c r="G56" s="33">
        <v>0</v>
      </c>
      <c r="K56" s="33" t="s">
        <v>122</v>
      </c>
      <c r="L56" s="160">
        <v>0</v>
      </c>
      <c r="M56" s="33" t="s">
        <v>494</v>
      </c>
      <c r="P56" s="33" t="s">
        <v>869</v>
      </c>
      <c r="Q56" s="147"/>
      <c r="S56" s="147"/>
      <c r="W56" s="153"/>
      <c r="Y56" s="150"/>
      <c r="AE56" s="147"/>
    </row>
    <row r="57" spans="1:31" x14ac:dyDescent="0.3">
      <c r="A57" s="30" t="str">
        <f>'Data base'!A57</f>
        <v>M608-02-00</v>
      </c>
      <c r="B57" s="30">
        <f>'Data base'!B57</f>
        <v>11370</v>
      </c>
      <c r="C57" s="3" t="str">
        <f>'Data base'!C57</f>
        <v>Saxicola rubetra</v>
      </c>
      <c r="D57" s="30" t="str">
        <f>'Data base'!D57</f>
        <v>Whinchat</v>
      </c>
      <c r="E57" s="226" t="s">
        <v>862</v>
      </c>
      <c r="F57" s="160">
        <v>0</v>
      </c>
      <c r="G57" s="33">
        <v>0</v>
      </c>
      <c r="K57" s="33" t="s">
        <v>494</v>
      </c>
      <c r="L57" s="160">
        <v>0</v>
      </c>
      <c r="M57" s="33" t="s">
        <v>494</v>
      </c>
      <c r="P57" s="33"/>
      <c r="Q57" s="147"/>
      <c r="S57" s="147"/>
      <c r="W57" s="153"/>
      <c r="Y57" s="150"/>
      <c r="AE57" s="147"/>
    </row>
    <row r="58" spans="1:31" x14ac:dyDescent="0.3">
      <c r="A58" s="30" t="str">
        <f>'Data base'!A58</f>
        <v>M621-10-00</v>
      </c>
      <c r="B58" s="30">
        <f>'Data base'!B58</f>
        <v>12010</v>
      </c>
      <c r="C58" s="3" t="str">
        <f>'Data base'!C58</f>
        <v>Turdus iliacus</v>
      </c>
      <c r="D58" s="30" t="str">
        <f>'Data base'!D58</f>
        <v>Redwing</v>
      </c>
      <c r="E58" s="225" t="s">
        <v>122</v>
      </c>
      <c r="F58" s="160">
        <v>0</v>
      </c>
      <c r="G58" s="33">
        <v>0</v>
      </c>
      <c r="K58" s="33" t="s">
        <v>122</v>
      </c>
      <c r="L58" s="160">
        <v>0</v>
      </c>
      <c r="M58" s="33" t="s">
        <v>494</v>
      </c>
      <c r="P58" s="33" t="s">
        <v>122</v>
      </c>
      <c r="Q58" s="147"/>
      <c r="S58" s="147"/>
      <c r="W58" s="153"/>
      <c r="Y58" s="150"/>
      <c r="AE58" s="147"/>
    </row>
    <row r="59" spans="1:31" x14ac:dyDescent="0.3">
      <c r="A59" s="30" t="str">
        <f>'Data base'!A59</f>
        <v>M501-04-00</v>
      </c>
      <c r="B59" s="30">
        <f>'Data base'!B59</f>
        <v>12930</v>
      </c>
      <c r="C59" s="3" t="str">
        <f>'Data base'!C59</f>
        <v>Phylloscopus trochiloides</v>
      </c>
      <c r="D59" s="30" t="str">
        <f>'Data base'!D59</f>
        <v>Greenish Leaf Warbler</v>
      </c>
      <c r="E59" s="226" t="s">
        <v>862</v>
      </c>
      <c r="F59" s="160">
        <v>0</v>
      </c>
      <c r="G59" s="33">
        <v>0</v>
      </c>
      <c r="J59" s="194" t="s">
        <v>1066</v>
      </c>
      <c r="K59" s="33" t="s">
        <v>494</v>
      </c>
      <c r="L59" s="160">
        <v>0</v>
      </c>
      <c r="M59" s="33" t="s">
        <v>494</v>
      </c>
      <c r="P59" s="33">
        <v>100</v>
      </c>
      <c r="Q59" s="147"/>
      <c r="S59" s="147"/>
      <c r="W59" s="153"/>
      <c r="Y59" s="150"/>
      <c r="AE59" s="147"/>
    </row>
    <row r="60" spans="1:31" x14ac:dyDescent="0.3">
      <c r="A60" s="30" t="str">
        <f>'Data base'!A60</f>
        <v>M501-06-00</v>
      </c>
      <c r="B60" s="30">
        <f>'Data base'!B60</f>
        <v>12950</v>
      </c>
      <c r="C60" s="3" t="str">
        <f>'Data base'!C60</f>
        <v xml:space="preserve">Phylloscopus borealis </v>
      </c>
      <c r="D60" s="30" t="str">
        <f>'Data base'!D60</f>
        <v>Arctic Warbler</v>
      </c>
      <c r="E60" s="225" t="s">
        <v>122</v>
      </c>
      <c r="F60" s="160"/>
      <c r="G60" s="33"/>
      <c r="K60" s="33" t="s">
        <v>122</v>
      </c>
      <c r="L60" s="160" t="s">
        <v>122</v>
      </c>
      <c r="M60" s="33"/>
      <c r="P60" s="33" t="s">
        <v>212</v>
      </c>
      <c r="Q60" s="147"/>
      <c r="S60" s="147"/>
      <c r="W60" s="153"/>
      <c r="Y60" s="150"/>
      <c r="AE60" s="147"/>
    </row>
    <row r="61" spans="1:31" x14ac:dyDescent="0.3">
      <c r="A61" s="30" t="str">
        <f>'Data base'!A61</f>
        <v>M498-05-00</v>
      </c>
      <c r="B61" s="30">
        <f>'Data base'!B61</f>
        <v>13120</v>
      </c>
      <c r="C61" s="3" t="str">
        <f>'Data base'!C61</f>
        <v xml:space="preserve">Phylloscopus trochilus </v>
      </c>
      <c r="D61" s="30" t="str">
        <f>'Data base'!D61</f>
        <v>Willow Warbler</v>
      </c>
      <c r="E61" s="226" t="s">
        <v>862</v>
      </c>
      <c r="F61" s="160" t="s">
        <v>212</v>
      </c>
      <c r="G61" s="33" t="s">
        <v>212</v>
      </c>
      <c r="H61" s="30" t="s">
        <v>212</v>
      </c>
      <c r="I61" s="30" t="s">
        <v>212</v>
      </c>
      <c r="K61" s="33" t="s">
        <v>494</v>
      </c>
      <c r="L61" s="160"/>
      <c r="M61" s="33"/>
      <c r="P61" s="33" t="s">
        <v>212</v>
      </c>
      <c r="Q61" s="147"/>
      <c r="S61" s="147"/>
      <c r="W61" s="153"/>
      <c r="Y61" s="150"/>
      <c r="AE61" s="147"/>
    </row>
    <row r="62" spans="1:31" x14ac:dyDescent="0.3">
      <c r="A62" s="30" t="str">
        <f>'Data base'!A62</f>
        <v>M549-01-00</v>
      </c>
      <c r="B62" s="30">
        <f>'Data base'!B62</f>
        <v>13140</v>
      </c>
      <c r="C62" s="3" t="str">
        <f>'Data base'!C62</f>
        <v>Regulus regulus</v>
      </c>
      <c r="D62" s="30" t="str">
        <f>'Data base'!D62</f>
        <v>Goldcrest</v>
      </c>
      <c r="E62" s="226" t="s">
        <v>862</v>
      </c>
      <c r="F62" s="160">
        <v>0</v>
      </c>
      <c r="G62" s="33">
        <v>0</v>
      </c>
      <c r="K62" s="33" t="s">
        <v>494</v>
      </c>
      <c r="L62" s="160">
        <v>0</v>
      </c>
      <c r="M62" s="33" t="s">
        <v>494</v>
      </c>
      <c r="P62" s="33" t="s">
        <v>122</v>
      </c>
      <c r="Q62" s="147"/>
      <c r="S62" s="147"/>
      <c r="W62" s="153"/>
      <c r="Y62" s="150"/>
      <c r="AE62" s="147"/>
    </row>
    <row r="63" spans="1:31" x14ac:dyDescent="0.3">
      <c r="A63" s="30" t="str">
        <f>'Data base'!A63</f>
        <v>M549-03-00</v>
      </c>
      <c r="B63" s="30">
        <f>'Data base'!B63</f>
        <v>13150</v>
      </c>
      <c r="C63" s="3" t="str">
        <f>'Data base'!C63</f>
        <v>Regulus ignicapillus</v>
      </c>
      <c r="D63" s="30" t="str">
        <f>'Data base'!D63</f>
        <v>Eurasian Firecrest</v>
      </c>
      <c r="E63" s="226" t="s">
        <v>862</v>
      </c>
      <c r="F63" s="160">
        <v>0</v>
      </c>
      <c r="G63" s="33">
        <v>0</v>
      </c>
      <c r="K63" s="33" t="s">
        <v>494</v>
      </c>
      <c r="L63" s="160">
        <v>0</v>
      </c>
      <c r="M63" s="33" t="s">
        <v>122</v>
      </c>
      <c r="P63" s="33" t="s">
        <v>122</v>
      </c>
      <c r="Q63" s="147"/>
      <c r="S63" s="147"/>
      <c r="W63" s="153"/>
      <c r="Y63" s="150"/>
      <c r="AE63" s="147"/>
    </row>
    <row r="64" spans="1:31" x14ac:dyDescent="0.3">
      <c r="A64" s="30" t="str">
        <f>'Data base'!A64</f>
        <v>M587-01-00</v>
      </c>
      <c r="B64" s="30">
        <f>'Data base'!B64</f>
        <v>13350</v>
      </c>
      <c r="C64" s="3" t="str">
        <f>'Data base'!C64</f>
        <v xml:space="preserve">Muscicapa striata </v>
      </c>
      <c r="D64" s="30" t="str">
        <f>'Data base'!D64</f>
        <v>Spotted Flycatcher</v>
      </c>
      <c r="E64" s="226" t="s">
        <v>862</v>
      </c>
      <c r="F64" s="160" t="s">
        <v>212</v>
      </c>
      <c r="G64" s="33"/>
      <c r="K64" s="33" t="s">
        <v>494</v>
      </c>
      <c r="L64" s="160"/>
      <c r="M64" s="33"/>
      <c r="P64" s="33" t="s">
        <v>212</v>
      </c>
      <c r="Q64" s="147"/>
      <c r="S64" s="147"/>
      <c r="W64" s="153"/>
      <c r="Y64" s="150"/>
      <c r="AE64" s="147"/>
    </row>
    <row r="65" spans="1:36" x14ac:dyDescent="0.3">
      <c r="A65" s="30" t="str">
        <f>'Data base'!A65</f>
        <v>M603-03-00</v>
      </c>
      <c r="B65" s="30">
        <f>'Data base'!B65</f>
        <v>13430</v>
      </c>
      <c r="C65" s="3" t="str">
        <f>'Data base'!C65</f>
        <v>Ficedula parva</v>
      </c>
      <c r="D65" s="30" t="str">
        <f>'Data base'!D65</f>
        <v>Red-brested Flycatcher</v>
      </c>
      <c r="E65" s="225" t="s">
        <v>122</v>
      </c>
      <c r="F65" s="160">
        <v>0</v>
      </c>
      <c r="G65" s="33">
        <v>0</v>
      </c>
      <c r="J65" s="194" t="s">
        <v>1066</v>
      </c>
      <c r="K65" s="33" t="s">
        <v>122</v>
      </c>
      <c r="L65" s="160">
        <v>0</v>
      </c>
      <c r="M65" s="33" t="s">
        <v>494</v>
      </c>
      <c r="P65" s="33">
        <v>100</v>
      </c>
      <c r="Q65" s="33" t="s">
        <v>122</v>
      </c>
      <c r="S65" s="33">
        <v>51</v>
      </c>
      <c r="W65" s="152">
        <v>0</v>
      </c>
      <c r="Y65" s="149">
        <v>3451.5536399915877</v>
      </c>
      <c r="AE65" s="33">
        <v>0.4</v>
      </c>
    </row>
    <row r="66" spans="1:36" x14ac:dyDescent="0.3">
      <c r="A66" s="30" t="str">
        <f>'Data base'!A66</f>
        <v>M603-08-00</v>
      </c>
      <c r="B66" s="30">
        <f>'Data base'!B66</f>
        <v>13480</v>
      </c>
      <c r="C66" s="3" t="str">
        <f>'Data base'!C66</f>
        <v>Ficedula albicollis</v>
      </c>
      <c r="D66" s="30" t="str">
        <f>'Data base'!D66</f>
        <v>Collared Flycatcher</v>
      </c>
      <c r="E66" s="225" t="s">
        <v>122</v>
      </c>
      <c r="F66" s="160">
        <v>0</v>
      </c>
      <c r="G66" s="33">
        <v>0</v>
      </c>
      <c r="K66" s="33" t="s">
        <v>122</v>
      </c>
      <c r="L66" s="160">
        <v>0</v>
      </c>
      <c r="M66" s="33" t="s">
        <v>122</v>
      </c>
      <c r="P66" s="33" t="s">
        <v>868</v>
      </c>
      <c r="Q66" s="33" t="s">
        <v>122</v>
      </c>
      <c r="S66" s="33">
        <v>0</v>
      </c>
      <c r="W66" s="152">
        <v>0</v>
      </c>
      <c r="Y66" s="149">
        <v>0</v>
      </c>
      <c r="AE66" s="33">
        <v>0</v>
      </c>
    </row>
    <row r="67" spans="1:36" x14ac:dyDescent="0.3">
      <c r="A67" s="30" t="str">
        <f>'Data base'!A67</f>
        <v>M428-07-00</v>
      </c>
      <c r="B67" s="30">
        <f>'Data base'!B67</f>
        <v>14400</v>
      </c>
      <c r="C67" s="3" t="str">
        <f>'Data base'!C67</f>
        <v>Poecile palustris</v>
      </c>
      <c r="D67" s="30" t="str">
        <f>'Data base'!D67</f>
        <v>Marsh Tit</v>
      </c>
      <c r="E67" s="225" t="s">
        <v>546</v>
      </c>
      <c r="F67" s="160">
        <v>0</v>
      </c>
      <c r="G67" s="33">
        <v>0</v>
      </c>
      <c r="K67" s="33" t="s">
        <v>494</v>
      </c>
      <c r="L67" s="160">
        <v>0</v>
      </c>
      <c r="M67" s="33" t="s">
        <v>122</v>
      </c>
      <c r="P67" s="33" t="s">
        <v>122</v>
      </c>
      <c r="Q67" s="147"/>
      <c r="S67" s="147"/>
      <c r="W67" s="153"/>
      <c r="Y67" s="150"/>
      <c r="AE67" s="147"/>
    </row>
    <row r="68" spans="1:36" x14ac:dyDescent="0.3">
      <c r="A68" s="30" t="str">
        <f>'Data base'!A68</f>
        <v>M429-03-00</v>
      </c>
      <c r="B68" s="30">
        <f>'Data base'!B68</f>
        <v>14420</v>
      </c>
      <c r="C68" s="3" t="str">
        <f>'Data base'!C68</f>
        <v>Poecile montanus</v>
      </c>
      <c r="D68" s="30" t="str">
        <f>'Data base'!D68</f>
        <v>Willow Tit</v>
      </c>
      <c r="E68" s="225" t="s">
        <v>546</v>
      </c>
      <c r="F68" s="160">
        <v>0</v>
      </c>
      <c r="G68" s="33">
        <v>0</v>
      </c>
      <c r="K68" s="33" t="s">
        <v>494</v>
      </c>
      <c r="L68" s="160">
        <v>0</v>
      </c>
      <c r="M68" s="33" t="s">
        <v>494</v>
      </c>
      <c r="P68" s="33" t="s">
        <v>122</v>
      </c>
      <c r="Q68" s="147"/>
      <c r="S68" s="147"/>
      <c r="W68" s="153"/>
      <c r="Y68" s="150"/>
      <c r="AE68" s="147"/>
    </row>
    <row r="69" spans="1:36" x14ac:dyDescent="0.3">
      <c r="A69" s="30" t="str">
        <f>'Data base'!A69</f>
        <v>M430-02-00</v>
      </c>
      <c r="B69" s="30">
        <f>'Data base'!B69</f>
        <v>14480</v>
      </c>
      <c r="C69" s="3" t="str">
        <f>'Data base'!C69</f>
        <v>Poecile cinctus</v>
      </c>
      <c r="D69" s="30" t="str">
        <f>'Data base'!D69</f>
        <v>Siberian Tit</v>
      </c>
      <c r="E69" s="225" t="s">
        <v>122</v>
      </c>
      <c r="F69" s="160">
        <v>0</v>
      </c>
      <c r="G69" s="33">
        <v>0</v>
      </c>
      <c r="K69" s="33" t="s">
        <v>122</v>
      </c>
      <c r="L69" s="160">
        <v>0</v>
      </c>
      <c r="M69" s="33" t="s">
        <v>494</v>
      </c>
      <c r="P69" s="33" t="s">
        <v>122</v>
      </c>
      <c r="Q69" s="147"/>
      <c r="S69" s="147"/>
      <c r="W69" s="153"/>
      <c r="Y69" s="150"/>
      <c r="AE69" s="147"/>
    </row>
    <row r="70" spans="1:36" x14ac:dyDescent="0.3">
      <c r="A70" s="30" t="str">
        <f>'Data base'!A70</f>
        <v>M428-01-00</v>
      </c>
      <c r="B70" s="30">
        <f>'Data base'!B70</f>
        <v>14540</v>
      </c>
      <c r="C70" s="3" t="str">
        <f>'Data base'!C70</f>
        <v>Lophophanes cristatus</v>
      </c>
      <c r="D70" s="30" t="str">
        <f>'Data base'!D70</f>
        <v>Crested Tit</v>
      </c>
      <c r="E70" s="225" t="s">
        <v>546</v>
      </c>
      <c r="F70" s="160">
        <v>0</v>
      </c>
      <c r="G70" s="33">
        <v>0</v>
      </c>
      <c r="K70" s="33" t="s">
        <v>494</v>
      </c>
      <c r="L70" s="160">
        <v>0</v>
      </c>
      <c r="M70" s="33" t="s">
        <v>494</v>
      </c>
      <c r="P70" s="33" t="s">
        <v>122</v>
      </c>
      <c r="Q70" s="147"/>
      <c r="S70" s="147"/>
      <c r="W70" s="153"/>
      <c r="Y70" s="150"/>
      <c r="AE70" s="147"/>
    </row>
    <row r="71" spans="1:36" x14ac:dyDescent="0.3">
      <c r="A71" s="30" t="str">
        <f>'Data base'!A71</f>
        <v>M426-07-00</v>
      </c>
      <c r="B71" s="30">
        <f>'Data base'!B71</f>
        <v>14610</v>
      </c>
      <c r="C71" s="3" t="str">
        <f>'Data base'!C71</f>
        <v>Periparus ater</v>
      </c>
      <c r="D71" s="30" t="str">
        <f>'Data base'!D71</f>
        <v>Coal Tit</v>
      </c>
      <c r="E71" s="225" t="s">
        <v>546</v>
      </c>
      <c r="F71" s="160">
        <v>0</v>
      </c>
      <c r="G71" s="33">
        <v>0</v>
      </c>
      <c r="K71" s="33" t="s">
        <v>494</v>
      </c>
      <c r="L71" s="160">
        <v>0</v>
      </c>
      <c r="M71" s="33" t="s">
        <v>494</v>
      </c>
      <c r="P71" s="33" t="s">
        <v>122</v>
      </c>
      <c r="Q71" s="147"/>
      <c r="S71" s="147"/>
      <c r="W71" s="153"/>
      <c r="Y71" s="150"/>
      <c r="AE71" s="147"/>
    </row>
    <row r="72" spans="1:36" x14ac:dyDescent="0.3">
      <c r="A72" s="30" t="str">
        <f>'Data base'!A72</f>
        <v>M552-03-00</v>
      </c>
      <c r="B72" s="30">
        <f>'Data base'!B72</f>
        <v>14790</v>
      </c>
      <c r="C72" s="3" t="str">
        <f>'Data base'!C72</f>
        <v>Sitta europaea</v>
      </c>
      <c r="D72" s="30" t="str">
        <f>'Data base'!D72</f>
        <v>Eurasian Nuthatch</v>
      </c>
      <c r="E72" s="225" t="s">
        <v>546</v>
      </c>
      <c r="F72" s="160">
        <v>0</v>
      </c>
      <c r="G72" s="33">
        <v>0</v>
      </c>
      <c r="K72" s="33" t="s">
        <v>494</v>
      </c>
      <c r="L72" s="160">
        <v>0</v>
      </c>
      <c r="M72" s="33" t="s">
        <v>494</v>
      </c>
      <c r="P72" s="33" t="s">
        <v>122</v>
      </c>
      <c r="Q72" s="147"/>
      <c r="S72" s="147"/>
      <c r="W72" s="153"/>
      <c r="Y72" s="150"/>
      <c r="AE72" s="147"/>
    </row>
    <row r="73" spans="1:36" x14ac:dyDescent="0.3">
      <c r="A73" s="30" t="str">
        <f>'Data base'!A73</f>
        <v>M204-03-00</v>
      </c>
      <c r="B73" s="30">
        <f>'Data base'!B73</f>
        <v>15080</v>
      </c>
      <c r="C73" s="3" t="str">
        <f>'Data base'!C73</f>
        <v>Oriolus oriolus</v>
      </c>
      <c r="D73" s="30" t="str">
        <f>'Data base'!D73</f>
        <v>Eurasian Golden Oriole</v>
      </c>
      <c r="E73" s="226" t="s">
        <v>862</v>
      </c>
      <c r="F73" s="160">
        <v>0</v>
      </c>
      <c r="G73" s="33">
        <v>0</v>
      </c>
      <c r="K73" s="33" t="s">
        <v>494</v>
      </c>
      <c r="L73" s="160">
        <v>0</v>
      </c>
      <c r="M73" s="33" t="s">
        <v>494</v>
      </c>
      <c r="P73" s="33" t="s">
        <v>868</v>
      </c>
      <c r="Q73" s="147"/>
      <c r="S73" s="147"/>
      <c r="W73" s="153"/>
      <c r="Y73" s="150"/>
      <c r="AE73" s="147"/>
    </row>
    <row r="74" spans="1:36" x14ac:dyDescent="0.3">
      <c r="A74" s="30" t="str">
        <f>'Data base'!A74</f>
        <v>M226-09-00</v>
      </c>
      <c r="B74" s="30">
        <f>'Data base'!B74</f>
        <v>15150</v>
      </c>
      <c r="C74" s="3" t="str">
        <f>'Data base'!C74</f>
        <v>Lanius collurio</v>
      </c>
      <c r="D74" s="30" t="str">
        <f>'Data base'!D74</f>
        <v>Red-backed Shrike</v>
      </c>
      <c r="E74" s="226" t="s">
        <v>862</v>
      </c>
      <c r="F74" s="160">
        <v>0</v>
      </c>
      <c r="G74" s="33">
        <v>0</v>
      </c>
      <c r="K74" s="33" t="s">
        <v>494</v>
      </c>
      <c r="L74" s="160">
        <v>0</v>
      </c>
      <c r="M74" s="33" t="s">
        <v>494</v>
      </c>
      <c r="P74" s="33" t="s">
        <v>122</v>
      </c>
      <c r="Q74" s="33">
        <v>17</v>
      </c>
      <c r="S74" s="33">
        <v>120</v>
      </c>
      <c r="W74" s="152">
        <v>625.5</v>
      </c>
      <c r="Y74" s="149">
        <v>8005.8708863857164</v>
      </c>
      <c r="AC74">
        <v>4.5</v>
      </c>
      <c r="AE74" s="33">
        <v>0.5</v>
      </c>
    </row>
    <row r="75" spans="1:36" x14ac:dyDescent="0.3">
      <c r="A75" s="30" t="str">
        <f>'Data base'!A75</f>
        <v>M232-01-00</v>
      </c>
      <c r="B75" s="30">
        <f>'Data base'!B75</f>
        <v>15430</v>
      </c>
      <c r="C75" s="3" t="str">
        <f>'Data base'!C75</f>
        <v>Perisoreus infaustus</v>
      </c>
      <c r="D75" s="30" t="str">
        <f>'Data base'!D75</f>
        <v>Siberian Jay</v>
      </c>
      <c r="E75" s="225" t="s">
        <v>122</v>
      </c>
      <c r="F75" s="160">
        <v>0</v>
      </c>
      <c r="G75" s="33">
        <v>0</v>
      </c>
      <c r="K75" s="33" t="s">
        <v>122</v>
      </c>
      <c r="L75" s="160">
        <v>0</v>
      </c>
      <c r="M75" s="33" t="s">
        <v>494</v>
      </c>
      <c r="P75" s="33" t="s">
        <v>868</v>
      </c>
      <c r="Q75" s="147"/>
      <c r="S75" s="147"/>
      <c r="W75" s="153"/>
      <c r="Y75" s="150"/>
      <c r="AE75" s="147"/>
      <c r="AJ75" s="33"/>
    </row>
    <row r="76" spans="1:36" x14ac:dyDescent="0.3">
      <c r="A76" s="30" t="str">
        <f>'Data base'!A76</f>
        <v>M234-04-00</v>
      </c>
      <c r="B76" s="30">
        <f>'Data base'!B76</f>
        <v>15570</v>
      </c>
      <c r="C76" s="3" t="str">
        <f>'Data base'!C76</f>
        <v>Nucifraga caryocatactes</v>
      </c>
      <c r="D76" s="30" t="str">
        <f>'Data base'!D76</f>
        <v>Eurasian Nutcrakcer</v>
      </c>
      <c r="E76" s="226" t="s">
        <v>862</v>
      </c>
      <c r="F76" s="160">
        <v>0</v>
      </c>
      <c r="G76" s="33">
        <v>0</v>
      </c>
      <c r="K76" s="33" t="s">
        <v>494</v>
      </c>
      <c r="L76" s="160">
        <v>0</v>
      </c>
      <c r="M76" s="33" t="s">
        <v>494</v>
      </c>
      <c r="P76" s="33" t="s">
        <v>868</v>
      </c>
      <c r="Q76" s="147"/>
      <c r="S76" s="147"/>
      <c r="W76" s="153"/>
      <c r="Y76" s="150"/>
      <c r="AE76" s="147"/>
      <c r="AJ76" s="33"/>
    </row>
    <row r="77" spans="1:36" x14ac:dyDescent="0.3">
      <c r="A77" s="30" t="str">
        <f>'Data base'!A77</f>
        <v>M573-08-00</v>
      </c>
      <c r="B77" s="30">
        <f>'Data base'!B77</f>
        <v>15820</v>
      </c>
      <c r="C77" s="3" t="str">
        <f>'Data base'!C77</f>
        <v>Sturnus vulgaris</v>
      </c>
      <c r="D77" s="30" t="str">
        <f>'Data base'!D77</f>
        <v>Common Starling</v>
      </c>
      <c r="E77" s="225" t="s">
        <v>546</v>
      </c>
      <c r="F77" s="160">
        <v>0</v>
      </c>
      <c r="G77" s="33">
        <v>0</v>
      </c>
      <c r="J77" s="194" t="s">
        <v>1066</v>
      </c>
      <c r="K77" s="33" t="s">
        <v>494</v>
      </c>
      <c r="L77" s="160">
        <v>0</v>
      </c>
      <c r="M77" s="33" t="s">
        <v>494</v>
      </c>
      <c r="P77" s="33">
        <v>100</v>
      </c>
      <c r="Q77" s="147"/>
      <c r="S77" s="147"/>
      <c r="W77" s="153"/>
      <c r="Y77" s="150"/>
      <c r="AE77" s="147"/>
      <c r="AJ77" s="33"/>
    </row>
    <row r="78" spans="1:36" x14ac:dyDescent="0.3">
      <c r="A78" s="30" t="str">
        <f>'Data base'!A78</f>
        <v>N316-02-00</v>
      </c>
      <c r="B78" s="30">
        <f>'Data base'!B78</f>
        <v>16380</v>
      </c>
      <c r="C78" s="3" t="str">
        <f>'Data base'!C78</f>
        <v>Fringilla montifringilla</v>
      </c>
      <c r="D78" s="30" t="str">
        <f>'Data base'!D78</f>
        <v>Brambling</v>
      </c>
      <c r="E78" s="225" t="s">
        <v>122</v>
      </c>
      <c r="F78" s="160">
        <v>0</v>
      </c>
      <c r="G78" s="33">
        <v>0</v>
      </c>
      <c r="K78" s="33" t="s">
        <v>122</v>
      </c>
      <c r="L78" s="160">
        <v>0</v>
      </c>
      <c r="M78" s="33" t="s">
        <v>494</v>
      </c>
      <c r="P78" s="33" t="s">
        <v>122</v>
      </c>
      <c r="Q78" s="147"/>
      <c r="S78" s="147"/>
      <c r="W78" s="153"/>
      <c r="Y78" s="150"/>
      <c r="AE78" s="147"/>
      <c r="AJ78" s="33"/>
    </row>
    <row r="79" spans="1:36" x14ac:dyDescent="0.3">
      <c r="A79" s="30" t="str">
        <f>'Data base'!A79</f>
        <v>N334-01-00</v>
      </c>
      <c r="B79" s="30">
        <f>'Data base'!B79</f>
        <v>16400</v>
      </c>
      <c r="C79" s="3" t="str">
        <f>'Data base'!C79</f>
        <v>Serinus serinus</v>
      </c>
      <c r="D79" s="30" t="str">
        <f>'Data base'!D79</f>
        <v>European Serin</v>
      </c>
      <c r="E79" s="226" t="s">
        <v>862</v>
      </c>
      <c r="F79" s="160">
        <v>0</v>
      </c>
      <c r="G79" s="33">
        <v>0</v>
      </c>
      <c r="K79" s="33" t="s">
        <v>494</v>
      </c>
      <c r="L79" s="160">
        <v>0</v>
      </c>
      <c r="M79" s="33" t="s">
        <v>494</v>
      </c>
      <c r="P79" s="33" t="s">
        <v>868</v>
      </c>
      <c r="Q79" s="147"/>
      <c r="S79" s="147"/>
      <c r="W79" s="153"/>
      <c r="Y79" s="150"/>
      <c r="AE79" s="147"/>
      <c r="AJ79" s="33"/>
    </row>
    <row r="80" spans="1:36" x14ac:dyDescent="0.3">
      <c r="A80" s="30" t="str">
        <f>'Data base'!A80</f>
        <v>N328-06-00</v>
      </c>
      <c r="B80" s="30">
        <f>'Data base'!B80</f>
        <v>16490</v>
      </c>
      <c r="C80" s="3" t="str">
        <f>'Data base'!C80</f>
        <v>Carduelis chloris</v>
      </c>
      <c r="D80" s="30" t="str">
        <f>'Data base'!D80</f>
        <v>European Greenfinch</v>
      </c>
      <c r="E80" s="226" t="s">
        <v>862</v>
      </c>
      <c r="F80" s="160">
        <v>0</v>
      </c>
      <c r="G80" s="33">
        <v>0</v>
      </c>
      <c r="K80" s="33" t="s">
        <v>494</v>
      </c>
      <c r="L80" s="160">
        <v>0</v>
      </c>
      <c r="M80" s="33" t="s">
        <v>494</v>
      </c>
      <c r="P80" s="33" t="s">
        <v>122</v>
      </c>
      <c r="Q80" s="147"/>
      <c r="S80" s="147"/>
      <c r="W80" s="153"/>
      <c r="Y80" s="150"/>
      <c r="AE80" s="147"/>
      <c r="AJ80" s="33"/>
    </row>
    <row r="81" spans="1:36" x14ac:dyDescent="0.3">
      <c r="A81" s="30" t="str">
        <f>'Data base'!A81</f>
        <v>N332-08-00</v>
      </c>
      <c r="B81" s="30">
        <f>'Data base'!B81</f>
        <v>16660</v>
      </c>
      <c r="C81" s="3" t="str">
        <f>'Data base'!C81</f>
        <v>Loxia curvirostra</v>
      </c>
      <c r="D81" s="30" t="str">
        <f>'Data base'!D81</f>
        <v>Red Crossbill</v>
      </c>
      <c r="E81" s="226" t="s">
        <v>862</v>
      </c>
      <c r="F81" s="160">
        <v>0</v>
      </c>
      <c r="G81" s="33">
        <v>0</v>
      </c>
      <c r="K81" s="33" t="s">
        <v>494</v>
      </c>
      <c r="L81" s="160">
        <v>0</v>
      </c>
      <c r="M81" s="33" t="s">
        <v>494</v>
      </c>
      <c r="P81" s="33" t="s">
        <v>122</v>
      </c>
      <c r="Q81" s="147"/>
      <c r="S81" s="147"/>
      <c r="W81" s="153"/>
      <c r="Y81" s="150"/>
      <c r="AE81" s="147"/>
      <c r="AJ81" s="33"/>
    </row>
    <row r="82" spans="1:36" x14ac:dyDescent="0.3">
      <c r="A82" s="30" t="str">
        <f>'Data base'!A82</f>
        <v>N323-01-00</v>
      </c>
      <c r="B82" s="30">
        <f>'Data base'!B82</f>
        <v>16790</v>
      </c>
      <c r="C82" s="3" t="str">
        <f>'Data base'!C82</f>
        <v>Carpodacus erythrinus</v>
      </c>
      <c r="D82" s="30" t="str">
        <f>'Data base'!D82</f>
        <v>Common Rosefinch</v>
      </c>
      <c r="E82" s="226" t="s">
        <v>862</v>
      </c>
      <c r="F82" s="160">
        <v>0</v>
      </c>
      <c r="G82" s="33">
        <v>0</v>
      </c>
      <c r="K82" s="33" t="s">
        <v>494</v>
      </c>
      <c r="L82" s="160">
        <v>0</v>
      </c>
      <c r="M82" s="33" t="s">
        <v>494</v>
      </c>
      <c r="P82" s="33" t="s">
        <v>122</v>
      </c>
      <c r="Q82" s="147"/>
      <c r="S82" s="147"/>
      <c r="W82" s="153"/>
      <c r="Y82" s="150"/>
      <c r="AE82" s="147"/>
      <c r="AJ82" s="33"/>
    </row>
    <row r="83" spans="1:36" x14ac:dyDescent="0.3">
      <c r="A83" s="30" t="str">
        <f>'Data base'!A83</f>
        <v>N325-10-00</v>
      </c>
      <c r="B83" s="30">
        <f>'Data base'!B83</f>
        <v>17100</v>
      </c>
      <c r="C83" s="3" t="str">
        <f>'Data base'!C83</f>
        <v>Pyrrhula pyrrhula</v>
      </c>
      <c r="D83" s="30" t="str">
        <f>'Data base'!D83</f>
        <v>Eurasian Bullfinch</v>
      </c>
      <c r="E83" s="226" t="s">
        <v>862</v>
      </c>
      <c r="F83" s="160">
        <v>0</v>
      </c>
      <c r="G83" s="33">
        <v>0</v>
      </c>
      <c r="K83" s="33" t="s">
        <v>494</v>
      </c>
      <c r="L83" s="160">
        <v>0</v>
      </c>
      <c r="M83" s="33" t="s">
        <v>494</v>
      </c>
      <c r="P83" s="33" t="s">
        <v>122</v>
      </c>
      <c r="Q83" s="147"/>
      <c r="S83" s="147"/>
      <c r="W83" s="153"/>
      <c r="Y83" s="150"/>
      <c r="AE83" s="147"/>
      <c r="AJ83" s="33"/>
    </row>
    <row r="84" spans="1:36" x14ac:dyDescent="0.3">
      <c r="A84" s="30" t="str">
        <f>'Data base'!A84</f>
        <v>N355-11-00</v>
      </c>
      <c r="B84" s="30">
        <f>'Data base'!B84</f>
        <v>18570</v>
      </c>
      <c r="C84" s="3" t="str">
        <f>'Data base'!C84</f>
        <v>Emberiza citrinella</v>
      </c>
      <c r="D84" s="30" t="str">
        <f>'Data base'!D84</f>
        <v>Yellowhammer</v>
      </c>
      <c r="E84" s="226" t="s">
        <v>862</v>
      </c>
      <c r="F84" s="160">
        <v>0</v>
      </c>
      <c r="G84" s="33">
        <v>0</v>
      </c>
      <c r="K84" s="33" t="s">
        <v>494</v>
      </c>
      <c r="L84" s="160">
        <v>0</v>
      </c>
      <c r="M84" s="33" t="s">
        <v>494</v>
      </c>
      <c r="P84" s="33" t="s">
        <v>122</v>
      </c>
      <c r="Q84" s="147"/>
      <c r="S84" s="147"/>
      <c r="W84" s="153"/>
      <c r="Y84" s="150"/>
      <c r="AE84" s="147"/>
      <c r="AJ84" s="33"/>
    </row>
    <row r="85" spans="1:36" x14ac:dyDescent="0.3">
      <c r="A85" s="30" t="str">
        <f>'Data base'!A85</f>
        <v>N355-08-00</v>
      </c>
      <c r="B85" s="30">
        <f>'Data base'!B85</f>
        <v>18660</v>
      </c>
      <c r="C85" s="3" t="str">
        <f>'Data base'!C85</f>
        <v>Emberiza hortulana</v>
      </c>
      <c r="D85" s="30" t="str">
        <f>'Data base'!D85</f>
        <v>Ortolan Bunting</v>
      </c>
      <c r="E85" s="225" t="s">
        <v>122</v>
      </c>
      <c r="F85" s="160">
        <v>0</v>
      </c>
      <c r="G85" s="33">
        <v>0</v>
      </c>
      <c r="K85" s="33" t="s">
        <v>122</v>
      </c>
      <c r="L85" s="160">
        <v>0</v>
      </c>
      <c r="M85" s="33" t="s">
        <v>494</v>
      </c>
      <c r="P85" s="33" t="s">
        <v>122</v>
      </c>
      <c r="Q85" s="33" t="s">
        <v>122</v>
      </c>
      <c r="S85" s="33">
        <v>35</v>
      </c>
      <c r="W85" s="152">
        <v>0</v>
      </c>
      <c r="Y85" s="149">
        <v>1672.7517617738672</v>
      </c>
      <c r="AE85" s="33">
        <v>0.1</v>
      </c>
      <c r="AJ85" s="33"/>
    </row>
    <row r="86" spans="1:36" x14ac:dyDescent="0.3">
      <c r="A86" s="30" t="str">
        <f>'Data base'!A86</f>
        <v>N357-03-00</v>
      </c>
      <c r="B86" s="30">
        <f>'Data base'!B86</f>
        <v>18730</v>
      </c>
      <c r="C86" s="3" t="str">
        <f>'Data base'!C86</f>
        <v>Emberiza rustica</v>
      </c>
      <c r="D86" s="30" t="str">
        <f>'Data base'!D86</f>
        <v>Rustic Bunting</v>
      </c>
      <c r="E86" s="225" t="s">
        <v>122</v>
      </c>
      <c r="F86" s="160">
        <v>0</v>
      </c>
      <c r="G86" s="33">
        <v>0</v>
      </c>
      <c r="K86" s="33" t="s">
        <v>122</v>
      </c>
      <c r="L86" s="160">
        <v>0</v>
      </c>
      <c r="M86" s="33" t="s">
        <v>494</v>
      </c>
      <c r="P86" s="33" t="s">
        <v>122</v>
      </c>
      <c r="Q86" s="147"/>
      <c r="S86" s="147"/>
      <c r="W86" s="153"/>
      <c r="Y86" s="150"/>
      <c r="AE86" s="147"/>
      <c r="AJ86" s="33"/>
    </row>
    <row r="87" spans="1:36" x14ac:dyDescent="0.3">
      <c r="A87" s="30" t="str">
        <f>'Data base'!A87</f>
        <v>N356-08-00</v>
      </c>
      <c r="B87" s="30">
        <f>'Data base'!B87</f>
        <v>18770</v>
      </c>
      <c r="C87" s="3" t="str">
        <f>'Data base'!C87</f>
        <v>Emberiza schoeniclus</v>
      </c>
      <c r="D87" s="30" t="str">
        <f>'Data base'!D87</f>
        <v>Reed Bunting</v>
      </c>
      <c r="E87" s="226" t="s">
        <v>862</v>
      </c>
      <c r="F87" s="160">
        <v>0</v>
      </c>
      <c r="G87" s="33">
        <v>0</v>
      </c>
      <c r="K87" s="33" t="s">
        <v>494</v>
      </c>
      <c r="L87" s="160">
        <v>0</v>
      </c>
      <c r="M87" s="33" t="s">
        <v>494</v>
      </c>
      <c r="P87" s="33" t="s">
        <v>122</v>
      </c>
      <c r="Q87" s="147"/>
      <c r="S87" s="147"/>
      <c r="W87" s="153"/>
      <c r="Y87" s="150"/>
      <c r="AE87" s="147"/>
      <c r="AJ87" s="33"/>
    </row>
    <row r="88" spans="1:36" x14ac:dyDescent="0.3">
      <c r="A88" s="30"/>
      <c r="B88" s="30"/>
      <c r="D88" s="30"/>
      <c r="AJ88" s="33"/>
    </row>
    <row r="89" spans="1:36" x14ac:dyDescent="0.3">
      <c r="A89" s="30"/>
      <c r="B89" s="30"/>
      <c r="D89" s="30"/>
      <c r="AJ89" s="33"/>
    </row>
    <row r="90" spans="1:36" x14ac:dyDescent="0.3">
      <c r="A90" s="30"/>
      <c r="B90" s="30"/>
      <c r="D90" s="30"/>
      <c r="AJ90" s="33"/>
    </row>
    <row r="91" spans="1:36" x14ac:dyDescent="0.3">
      <c r="A91" s="30"/>
      <c r="B91" s="30"/>
      <c r="D91" s="30"/>
      <c r="AJ91" s="33"/>
    </row>
    <row r="92" spans="1:36" x14ac:dyDescent="0.3">
      <c r="A92" s="30"/>
      <c r="B92" s="30"/>
      <c r="D92" s="30"/>
      <c r="AJ92" s="33"/>
    </row>
    <row r="93" spans="1:36" x14ac:dyDescent="0.3">
      <c r="A93" s="30"/>
      <c r="B93" s="30"/>
      <c r="D93" s="30"/>
      <c r="AJ93" s="33"/>
    </row>
    <row r="94" spans="1:36" x14ac:dyDescent="0.3">
      <c r="A94" s="30"/>
      <c r="B94" s="30"/>
      <c r="D94" s="30"/>
      <c r="AJ94" s="33"/>
    </row>
    <row r="95" spans="1:36" x14ac:dyDescent="0.3">
      <c r="A95" s="30"/>
      <c r="B95" s="30"/>
      <c r="D95" s="30"/>
      <c r="AJ95" s="33"/>
    </row>
    <row r="96" spans="1:36" x14ac:dyDescent="0.3">
      <c r="A96" s="30"/>
      <c r="B96" s="30"/>
      <c r="D96" s="30"/>
      <c r="AJ96" s="33"/>
    </row>
    <row r="97" spans="1:36" x14ac:dyDescent="0.3">
      <c r="A97" s="30"/>
      <c r="B97" s="30"/>
      <c r="D97" s="30"/>
      <c r="AJ97" s="33"/>
    </row>
    <row r="98" spans="1:36" x14ac:dyDescent="0.3">
      <c r="A98" s="30"/>
      <c r="B98" s="30"/>
      <c r="D98" s="30"/>
      <c r="AJ98" s="33"/>
    </row>
    <row r="99" spans="1:36" x14ac:dyDescent="0.3">
      <c r="A99" s="30"/>
      <c r="B99" s="30"/>
      <c r="D99" s="30"/>
      <c r="AJ99" s="33"/>
    </row>
    <row r="100" spans="1:36" x14ac:dyDescent="0.3">
      <c r="A100" s="30"/>
      <c r="B100" s="30"/>
      <c r="D100" s="30"/>
      <c r="AJ100" s="33"/>
    </row>
    <row r="101" spans="1:36" x14ac:dyDescent="0.3">
      <c r="A101" s="30"/>
      <c r="B101" s="30"/>
      <c r="D101" s="30"/>
      <c r="AJ101" s="33"/>
    </row>
    <row r="102" spans="1:36" x14ac:dyDescent="0.3">
      <c r="A102" s="30"/>
      <c r="B102" s="30"/>
      <c r="D102" s="30"/>
      <c r="AJ102" s="33"/>
    </row>
    <row r="103" spans="1:36" x14ac:dyDescent="0.3">
      <c r="A103" s="30"/>
      <c r="B103" s="30"/>
      <c r="D103" s="30"/>
      <c r="AJ103" s="33"/>
    </row>
    <row r="104" spans="1:36" x14ac:dyDescent="0.3">
      <c r="A104" s="30"/>
      <c r="B104" s="30"/>
      <c r="D104" s="30"/>
      <c r="AJ104" s="33"/>
    </row>
    <row r="105" spans="1:36" x14ac:dyDescent="0.3">
      <c r="A105" s="30"/>
      <c r="B105" s="30"/>
      <c r="D105" s="30"/>
      <c r="AJ105" s="33"/>
    </row>
    <row r="106" spans="1:36" x14ac:dyDescent="0.3">
      <c r="A106" s="30"/>
      <c r="B106" s="30"/>
      <c r="D106" s="30"/>
      <c r="AJ106" s="33"/>
    </row>
    <row r="107" spans="1:36" x14ac:dyDescent="0.3">
      <c r="A107" s="30"/>
      <c r="B107" s="30"/>
      <c r="D107" s="30"/>
      <c r="AJ107" s="33"/>
    </row>
    <row r="108" spans="1:36" x14ac:dyDescent="0.3">
      <c r="A108" s="30"/>
      <c r="B108" s="30"/>
      <c r="D108" s="30"/>
      <c r="AJ108" s="33"/>
    </row>
    <row r="109" spans="1:36" x14ac:dyDescent="0.3">
      <c r="A109" s="30"/>
      <c r="B109" s="30"/>
      <c r="D109" s="30"/>
      <c r="AJ109" s="33"/>
    </row>
    <row r="110" spans="1:36" x14ac:dyDescent="0.3">
      <c r="A110" s="30"/>
      <c r="B110" s="30"/>
      <c r="D110" s="30"/>
      <c r="AJ110" s="33"/>
    </row>
    <row r="111" spans="1:36" x14ac:dyDescent="0.3">
      <c r="A111" s="30"/>
      <c r="B111" s="30"/>
      <c r="D111" s="30"/>
      <c r="AJ111" s="33"/>
    </row>
    <row r="112" spans="1:36" x14ac:dyDescent="0.3">
      <c r="A112" s="30"/>
      <c r="B112" s="30"/>
      <c r="D112" s="30"/>
      <c r="AJ112" s="33"/>
    </row>
    <row r="113" spans="1:36" x14ac:dyDescent="0.3">
      <c r="A113" s="30"/>
      <c r="B113" s="30"/>
      <c r="D113" s="30"/>
      <c r="AJ113" s="33"/>
    </row>
    <row r="114" spans="1:36" x14ac:dyDescent="0.3">
      <c r="A114" s="30"/>
      <c r="B114" s="30"/>
      <c r="D114" s="30"/>
      <c r="AJ114" s="33"/>
    </row>
    <row r="115" spans="1:36" x14ac:dyDescent="0.3">
      <c r="A115" s="30"/>
      <c r="B115" s="30"/>
      <c r="D115" s="30"/>
      <c r="AJ115" s="33"/>
    </row>
    <row r="116" spans="1:36" x14ac:dyDescent="0.3">
      <c r="A116" s="30"/>
      <c r="B116" s="30"/>
      <c r="D116" s="30"/>
      <c r="AJ116" s="33"/>
    </row>
    <row r="117" spans="1:36" x14ac:dyDescent="0.3">
      <c r="A117" s="30"/>
      <c r="B117" s="30"/>
      <c r="D117" s="30"/>
      <c r="AJ117" s="33"/>
    </row>
    <row r="118" spans="1:36" x14ac:dyDescent="0.3">
      <c r="A118" s="30"/>
      <c r="B118" s="30"/>
      <c r="D118" s="30"/>
      <c r="AJ118" s="33"/>
    </row>
    <row r="119" spans="1:36" x14ac:dyDescent="0.3">
      <c r="A119" s="30"/>
      <c r="B119" s="30"/>
      <c r="D119" s="30"/>
      <c r="AJ119" s="33"/>
    </row>
    <row r="120" spans="1:36" x14ac:dyDescent="0.3">
      <c r="A120" s="30"/>
      <c r="B120" s="30"/>
      <c r="D120" s="30"/>
      <c r="AJ120" s="33"/>
    </row>
    <row r="121" spans="1:36" x14ac:dyDescent="0.3">
      <c r="A121" s="30"/>
      <c r="B121" s="30"/>
      <c r="D121" s="30"/>
      <c r="AJ121" s="33"/>
    </row>
    <row r="122" spans="1:36" x14ac:dyDescent="0.3">
      <c r="A122" s="30"/>
      <c r="B122" s="30"/>
      <c r="D122" s="30"/>
      <c r="AJ122" s="33"/>
    </row>
    <row r="123" spans="1:36" x14ac:dyDescent="0.3">
      <c r="A123" s="30"/>
      <c r="B123" s="30"/>
      <c r="D123" s="30"/>
      <c r="AJ123" s="33"/>
    </row>
    <row r="124" spans="1:36" x14ac:dyDescent="0.3">
      <c r="A124" s="30"/>
      <c r="B124" s="30"/>
      <c r="D124" s="30"/>
      <c r="AJ124" s="33"/>
    </row>
    <row r="125" spans="1:36" x14ac:dyDescent="0.3">
      <c r="A125" s="30"/>
      <c r="B125" s="30"/>
      <c r="D125" s="30"/>
      <c r="AJ125" s="33"/>
    </row>
    <row r="126" spans="1:36" x14ac:dyDescent="0.3">
      <c r="A126" s="30"/>
      <c r="B126" s="30"/>
      <c r="D126" s="30"/>
      <c r="AJ126" s="33"/>
    </row>
    <row r="127" spans="1:36" x14ac:dyDescent="0.3">
      <c r="A127" s="30"/>
      <c r="B127" s="30"/>
      <c r="D127" s="30"/>
      <c r="AJ127" s="33"/>
    </row>
    <row r="128" spans="1:36" x14ac:dyDescent="0.3">
      <c r="A128" s="30"/>
      <c r="B128" s="30"/>
      <c r="D128" s="30"/>
      <c r="AJ128" s="33"/>
    </row>
    <row r="129" spans="1:36" x14ac:dyDescent="0.3">
      <c r="A129" s="30"/>
      <c r="B129" s="30"/>
      <c r="D129" s="30"/>
      <c r="AJ129" s="33"/>
    </row>
    <row r="130" spans="1:36" x14ac:dyDescent="0.3">
      <c r="A130" s="30"/>
      <c r="B130" s="30"/>
      <c r="D130" s="30"/>
      <c r="AJ130" s="33"/>
    </row>
    <row r="131" spans="1:36" x14ac:dyDescent="0.3">
      <c r="A131" s="30"/>
      <c r="B131" s="30"/>
      <c r="D131" s="30"/>
      <c r="AJ131" s="33"/>
    </row>
    <row r="132" spans="1:36" x14ac:dyDescent="0.3">
      <c r="A132" s="30"/>
      <c r="B132" s="30"/>
      <c r="D132" s="30"/>
      <c r="AJ132" s="33"/>
    </row>
    <row r="133" spans="1:36" x14ac:dyDescent="0.3">
      <c r="A133" s="30"/>
      <c r="B133" s="30"/>
      <c r="D133" s="30"/>
      <c r="AJ133" s="33"/>
    </row>
    <row r="134" spans="1:36" x14ac:dyDescent="0.3">
      <c r="A134" s="30"/>
      <c r="B134" s="30"/>
      <c r="D134" s="30"/>
      <c r="AJ134" s="33"/>
    </row>
    <row r="135" spans="1:36" x14ac:dyDescent="0.3">
      <c r="A135" s="30"/>
      <c r="B135" s="30"/>
      <c r="D135" s="30"/>
      <c r="AJ135" s="33"/>
    </row>
    <row r="136" spans="1:36" x14ac:dyDescent="0.3">
      <c r="A136" s="30"/>
      <c r="B136" s="30"/>
      <c r="D136" s="30"/>
      <c r="AJ136" s="33"/>
    </row>
    <row r="137" spans="1:36" x14ac:dyDescent="0.3">
      <c r="A137" s="30"/>
      <c r="B137" s="30"/>
      <c r="D137" s="30"/>
      <c r="AJ137" s="33"/>
    </row>
    <row r="138" spans="1:36" x14ac:dyDescent="0.3">
      <c r="A138" s="30"/>
      <c r="B138" s="30"/>
      <c r="D138" s="30"/>
      <c r="AJ138" s="33"/>
    </row>
    <row r="139" spans="1:36" x14ac:dyDescent="0.3">
      <c r="A139" s="30"/>
      <c r="B139" s="30"/>
      <c r="D139" s="30"/>
      <c r="AJ139" s="33"/>
    </row>
    <row r="140" spans="1:36" x14ac:dyDescent="0.3">
      <c r="A140" s="30"/>
      <c r="B140" s="30"/>
      <c r="D140" s="30"/>
      <c r="AJ140" s="33"/>
    </row>
    <row r="141" spans="1:36" x14ac:dyDescent="0.3">
      <c r="A141" s="30"/>
      <c r="B141" s="30"/>
      <c r="D141" s="30"/>
      <c r="AJ141" s="33"/>
    </row>
    <row r="142" spans="1:36" x14ac:dyDescent="0.3">
      <c r="A142" s="30"/>
      <c r="B142" s="30"/>
      <c r="D142" s="30"/>
      <c r="AJ142" s="33"/>
    </row>
    <row r="143" spans="1:36" x14ac:dyDescent="0.3">
      <c r="A143" s="30"/>
      <c r="B143" s="30"/>
      <c r="D143" s="30"/>
      <c r="AJ143" s="33"/>
    </row>
    <row r="144" spans="1:36" x14ac:dyDescent="0.3">
      <c r="A144" s="30"/>
      <c r="B144" s="30"/>
      <c r="D144" s="30"/>
      <c r="AJ144" s="33"/>
    </row>
    <row r="145" spans="1:36" x14ac:dyDescent="0.3">
      <c r="A145" s="30"/>
      <c r="B145" s="30"/>
      <c r="D145" s="30"/>
      <c r="AJ145" s="33"/>
    </row>
    <row r="146" spans="1:36" x14ac:dyDescent="0.3">
      <c r="A146" s="30"/>
      <c r="B146" s="30"/>
      <c r="D146" s="30"/>
      <c r="AJ146" s="33"/>
    </row>
    <row r="147" spans="1:36" x14ac:dyDescent="0.3">
      <c r="A147" s="30"/>
      <c r="B147" s="30"/>
      <c r="D147" s="30"/>
      <c r="AJ147" s="33"/>
    </row>
    <row r="148" spans="1:36" x14ac:dyDescent="0.3">
      <c r="A148" s="30"/>
      <c r="B148" s="30"/>
      <c r="D148" s="30"/>
      <c r="AJ148" s="33"/>
    </row>
    <row r="149" spans="1:36" x14ac:dyDescent="0.3">
      <c r="A149" s="30"/>
      <c r="B149" s="30"/>
      <c r="D149" s="30"/>
      <c r="AJ149" s="33"/>
    </row>
    <row r="150" spans="1:36" x14ac:dyDescent="0.3">
      <c r="A150" s="30"/>
      <c r="B150" s="30"/>
      <c r="D150" s="30"/>
      <c r="AJ150" s="33"/>
    </row>
    <row r="151" spans="1:36" x14ac:dyDescent="0.3">
      <c r="A151" s="30"/>
      <c r="B151" s="30"/>
      <c r="D151" s="30"/>
      <c r="AJ151" s="33"/>
    </row>
    <row r="152" spans="1:36" x14ac:dyDescent="0.3">
      <c r="A152" s="30"/>
      <c r="B152" s="30"/>
      <c r="D152" s="30"/>
      <c r="AJ152" s="33"/>
    </row>
    <row r="153" spans="1:36" x14ac:dyDescent="0.3">
      <c r="A153" s="30"/>
      <c r="B153" s="30"/>
      <c r="D153" s="30"/>
      <c r="AJ153" s="33"/>
    </row>
    <row r="154" spans="1:36" x14ac:dyDescent="0.3">
      <c r="A154" s="30"/>
      <c r="B154" s="30"/>
      <c r="D154" s="30"/>
      <c r="AJ154" s="33"/>
    </row>
    <row r="155" spans="1:36" x14ac:dyDescent="0.3">
      <c r="A155" s="30"/>
      <c r="B155" s="30"/>
      <c r="D155" s="30"/>
      <c r="AJ155" s="33"/>
    </row>
    <row r="156" spans="1:36" x14ac:dyDescent="0.3">
      <c r="A156" s="30"/>
      <c r="B156" s="30"/>
      <c r="D156" s="30"/>
      <c r="AJ156" s="33"/>
    </row>
    <row r="157" spans="1:36" x14ac:dyDescent="0.3">
      <c r="A157" s="30"/>
      <c r="B157" s="30"/>
      <c r="D157" s="30"/>
      <c r="AJ157" s="33"/>
    </row>
    <row r="158" spans="1:36" x14ac:dyDescent="0.3">
      <c r="A158" s="30"/>
      <c r="B158" s="30"/>
      <c r="D158" s="30"/>
      <c r="AJ158" s="33"/>
    </row>
    <row r="159" spans="1:36" x14ac:dyDescent="0.3">
      <c r="A159" s="30"/>
      <c r="B159" s="30"/>
      <c r="D159" s="30"/>
      <c r="AJ159" s="33"/>
    </row>
    <row r="160" spans="1:36" x14ac:dyDescent="0.3">
      <c r="A160" s="30"/>
      <c r="B160" s="30"/>
      <c r="D160" s="30"/>
    </row>
    <row r="161" spans="1:4" x14ac:dyDescent="0.3">
      <c r="A161" s="30"/>
      <c r="B161" s="30"/>
      <c r="D161" s="30"/>
    </row>
    <row r="162" spans="1:4" x14ac:dyDescent="0.3">
      <c r="A162" s="30"/>
      <c r="B162" s="30"/>
      <c r="D162" s="30"/>
    </row>
    <row r="163" spans="1:4" x14ac:dyDescent="0.3">
      <c r="A163" s="30"/>
      <c r="B163" s="30"/>
      <c r="D163" s="30"/>
    </row>
    <row r="164" spans="1:4" x14ac:dyDescent="0.3">
      <c r="A164" s="30"/>
      <c r="B164" s="30"/>
      <c r="D164" s="30"/>
    </row>
    <row r="165" spans="1:4" x14ac:dyDescent="0.3">
      <c r="A165" s="30"/>
      <c r="B165" s="30"/>
      <c r="D165" s="30"/>
    </row>
    <row r="166" spans="1:4" x14ac:dyDescent="0.3">
      <c r="A166" s="30"/>
      <c r="B166" s="30"/>
      <c r="D166" s="30"/>
    </row>
    <row r="167" spans="1:4" x14ac:dyDescent="0.3">
      <c r="A167" s="30"/>
      <c r="B167" s="30"/>
      <c r="D167" s="30"/>
    </row>
    <row r="168" spans="1:4" x14ac:dyDescent="0.3">
      <c r="A168" s="30"/>
      <c r="B168" s="30"/>
      <c r="D168" s="30"/>
    </row>
    <row r="169" spans="1:4" x14ac:dyDescent="0.3">
      <c r="A169" s="30"/>
      <c r="B169" s="30"/>
      <c r="D169" s="30"/>
    </row>
    <row r="170" spans="1:4" x14ac:dyDescent="0.3">
      <c r="A170" s="30"/>
      <c r="B170" s="30"/>
      <c r="D170" s="30"/>
    </row>
    <row r="171" spans="1:4" x14ac:dyDescent="0.3">
      <c r="A171" s="30"/>
      <c r="B171" s="30"/>
      <c r="D171" s="30"/>
    </row>
    <row r="172" spans="1:4" x14ac:dyDescent="0.3">
      <c r="A172" s="30"/>
      <c r="B172" s="30"/>
      <c r="D172" s="30"/>
    </row>
    <row r="173" spans="1:4" x14ac:dyDescent="0.3">
      <c r="A173" s="30"/>
      <c r="B173" s="30"/>
      <c r="D173" s="30"/>
    </row>
    <row r="174" spans="1:4" x14ac:dyDescent="0.3">
      <c r="A174" s="30"/>
      <c r="B174" s="30"/>
      <c r="D174" s="30"/>
    </row>
    <row r="175" spans="1:4" x14ac:dyDescent="0.3">
      <c r="A175" s="30"/>
      <c r="B175" s="30"/>
      <c r="D175" s="30"/>
    </row>
    <row r="176" spans="1:4" x14ac:dyDescent="0.3">
      <c r="A176" s="30"/>
      <c r="B176" s="30"/>
      <c r="D176" s="30"/>
    </row>
    <row r="177" spans="1:4" x14ac:dyDescent="0.3">
      <c r="A177" s="30"/>
      <c r="B177" s="30"/>
      <c r="D177" s="30"/>
    </row>
    <row r="178" spans="1:4" x14ac:dyDescent="0.3">
      <c r="A178" s="30"/>
      <c r="B178" s="30"/>
      <c r="D178" s="30"/>
    </row>
    <row r="179" spans="1:4" x14ac:dyDescent="0.3">
      <c r="A179" s="30"/>
      <c r="B179" s="30"/>
      <c r="D179" s="30"/>
    </row>
    <row r="180" spans="1:4" x14ac:dyDescent="0.3">
      <c r="A180" s="30"/>
      <c r="B180" s="30"/>
      <c r="D180" s="30"/>
    </row>
    <row r="181" spans="1:4" x14ac:dyDescent="0.3">
      <c r="A181" s="30"/>
      <c r="B181" s="30"/>
      <c r="D181" s="30"/>
    </row>
    <row r="182" spans="1:4" x14ac:dyDescent="0.3">
      <c r="A182" s="30"/>
      <c r="B182" s="30"/>
      <c r="D182" s="30"/>
    </row>
    <row r="183" spans="1:4" x14ac:dyDescent="0.3">
      <c r="A183" s="30"/>
      <c r="B183" s="30"/>
      <c r="D183" s="30"/>
    </row>
    <row r="184" spans="1:4" x14ac:dyDescent="0.3">
      <c r="A184" s="30"/>
      <c r="B184" s="30"/>
      <c r="D184" s="30"/>
    </row>
    <row r="185" spans="1:4" x14ac:dyDescent="0.3">
      <c r="A185" s="30"/>
      <c r="B185" s="30"/>
      <c r="D185" s="30"/>
    </row>
    <row r="186" spans="1:4" x14ac:dyDescent="0.3">
      <c r="A186" s="30"/>
      <c r="B186" s="30"/>
      <c r="D186" s="30"/>
    </row>
    <row r="187" spans="1:4" x14ac:dyDescent="0.3">
      <c r="A187" s="30"/>
      <c r="B187" s="30"/>
      <c r="D187" s="30"/>
    </row>
    <row r="188" spans="1:4" x14ac:dyDescent="0.3">
      <c r="A188" s="30"/>
      <c r="B188" s="30"/>
      <c r="D188" s="30"/>
    </row>
    <row r="189" spans="1:4" x14ac:dyDescent="0.3">
      <c r="A189" s="30"/>
      <c r="B189" s="30"/>
      <c r="D189" s="30"/>
    </row>
    <row r="190" spans="1:4" x14ac:dyDescent="0.3">
      <c r="A190" s="30"/>
      <c r="B190" s="30"/>
      <c r="D190" s="30"/>
    </row>
    <row r="191" spans="1:4" x14ac:dyDescent="0.3">
      <c r="A191" s="30"/>
      <c r="B191" s="30"/>
      <c r="D191" s="30"/>
    </row>
  </sheetData>
  <mergeCells count="5">
    <mergeCell ref="E1:J1"/>
    <mergeCell ref="K1:P1"/>
    <mergeCell ref="Q1:V1"/>
    <mergeCell ref="W1:AB1"/>
    <mergeCell ref="AC1:AH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8"/>
  <sheetViews>
    <sheetView workbookViewId="0">
      <selection activeCell="B12" sqref="B12:D16"/>
    </sheetView>
  </sheetViews>
  <sheetFormatPr defaultRowHeight="14.4" x14ac:dyDescent="0.3"/>
  <cols>
    <col min="1" max="1" width="17.109375" customWidth="1"/>
    <col min="2" max="2" width="21.5546875" style="30" customWidth="1"/>
  </cols>
  <sheetData>
    <row r="2" spans="1:4" ht="41.4" customHeight="1" x14ac:dyDescent="0.3">
      <c r="A2" s="162" t="s">
        <v>564</v>
      </c>
      <c r="B2" s="166" t="s">
        <v>566</v>
      </c>
      <c r="C2" s="166" t="s">
        <v>562</v>
      </c>
      <c r="D2" s="165" t="s">
        <v>565</v>
      </c>
    </row>
    <row r="3" spans="1:4" x14ac:dyDescent="0.3">
      <c r="A3" t="s">
        <v>204</v>
      </c>
      <c r="B3" s="127">
        <f>'Data base'!M90</f>
        <v>52</v>
      </c>
      <c r="C3" s="127">
        <f>'Data base'!K88</f>
        <v>23</v>
      </c>
      <c r="D3" s="164">
        <f>C3/B3*100</f>
        <v>44.230769230769226</v>
      </c>
    </row>
    <row r="4" spans="1:4" x14ac:dyDescent="0.3">
      <c r="A4" t="s">
        <v>205</v>
      </c>
      <c r="B4" s="163" t="s">
        <v>563</v>
      </c>
      <c r="C4" s="127">
        <f>'Data base'!T88</f>
        <v>26</v>
      </c>
      <c r="D4" s="164">
        <f t="shared" ref="D4:D8" si="0">C4/B4*100</f>
        <v>36.111111111111107</v>
      </c>
    </row>
    <row r="5" spans="1:4" x14ac:dyDescent="0.3">
      <c r="A5" t="s">
        <v>206</v>
      </c>
      <c r="B5" s="127">
        <v>74</v>
      </c>
      <c r="C5" s="127">
        <f>'Data base'!AC88</f>
        <v>31</v>
      </c>
      <c r="D5" s="164">
        <f t="shared" si="0"/>
        <v>41.891891891891895</v>
      </c>
    </row>
    <row r="6" spans="1:4" x14ac:dyDescent="0.3">
      <c r="A6" t="s">
        <v>207</v>
      </c>
      <c r="B6" s="127">
        <v>73</v>
      </c>
      <c r="C6" s="127">
        <f>'Data base'!AL88</f>
        <v>32</v>
      </c>
      <c r="D6" s="164">
        <f t="shared" si="0"/>
        <v>43.835616438356162</v>
      </c>
    </row>
    <row r="7" spans="1:4" x14ac:dyDescent="0.3">
      <c r="A7" t="s">
        <v>208</v>
      </c>
      <c r="B7" s="127">
        <v>71</v>
      </c>
      <c r="C7" s="127">
        <f>'Data base'!AU88</f>
        <v>32</v>
      </c>
      <c r="D7" s="164">
        <f t="shared" si="0"/>
        <v>45.070422535211272</v>
      </c>
    </row>
    <row r="8" spans="1:4" x14ac:dyDescent="0.3">
      <c r="A8" t="s">
        <v>209</v>
      </c>
      <c r="B8" s="127">
        <v>77</v>
      </c>
      <c r="C8" s="127">
        <f>'Data base'!BD88</f>
        <v>38</v>
      </c>
      <c r="D8" s="164">
        <f t="shared" si="0"/>
        <v>49.350649350649348</v>
      </c>
    </row>
    <row r="18" spans="4:4" x14ac:dyDescent="0.3">
      <c r="D18" t="e">
        <f>D16/D14*1000</f>
        <v>#DIV/0!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pane xSplit="1" ySplit="1" topLeftCell="B12" activePane="bottomRight" state="frozen"/>
      <selection pane="topRight" activeCell="B1" sqref="B1"/>
      <selection pane="bottomLeft" activeCell="A2" sqref="A2"/>
      <selection pane="bottomRight" activeCell="F3" sqref="F3"/>
    </sheetView>
  </sheetViews>
  <sheetFormatPr defaultRowHeight="14.4" x14ac:dyDescent="0.3"/>
  <cols>
    <col min="1" max="1" width="18.109375" customWidth="1"/>
    <col min="2" max="2" width="16.21875" customWidth="1"/>
    <col min="3" max="3" width="9.109375" bestFit="1" customWidth="1"/>
    <col min="4" max="4" width="10.21875" customWidth="1"/>
  </cols>
  <sheetData>
    <row r="1" spans="1:6" ht="28.8" customHeight="1" x14ac:dyDescent="0.3">
      <c r="A1" s="194" t="s">
        <v>603</v>
      </c>
      <c r="B1" s="37" t="s">
        <v>604</v>
      </c>
      <c r="C1" s="37" t="s">
        <v>605</v>
      </c>
      <c r="D1" s="37" t="s">
        <v>606</v>
      </c>
      <c r="E1" s="193" t="s">
        <v>635</v>
      </c>
      <c r="F1" s="37" t="s">
        <v>639</v>
      </c>
    </row>
    <row r="2" spans="1:6" x14ac:dyDescent="0.3">
      <c r="A2" s="194" t="s">
        <v>1053</v>
      </c>
      <c r="B2" s="195">
        <v>511805088</v>
      </c>
      <c r="C2" s="195">
        <f>SUM(C3:C30)</f>
        <v>4420012</v>
      </c>
      <c r="D2" s="194">
        <v>114</v>
      </c>
      <c r="E2" s="196">
        <f t="shared" ref="E2:E30" si="0">C2/C$2*100</f>
        <v>100</v>
      </c>
      <c r="F2" s="196">
        <v>100</v>
      </c>
    </row>
    <row r="3" spans="1:6" x14ac:dyDescent="0.3">
      <c r="A3" s="194" t="s">
        <v>607</v>
      </c>
      <c r="B3" s="195">
        <v>11365834</v>
      </c>
      <c r="C3" s="195">
        <v>30528</v>
      </c>
      <c r="D3" s="194">
        <v>372</v>
      </c>
      <c r="E3" s="196">
        <f t="shared" si="0"/>
        <v>0.69067685789088351</v>
      </c>
      <c r="F3" s="196">
        <v>0.68194520580993723</v>
      </c>
    </row>
    <row r="4" spans="1:6" x14ac:dyDescent="0.3">
      <c r="A4" s="194" t="s">
        <v>608</v>
      </c>
      <c r="B4" s="195">
        <v>82800000</v>
      </c>
      <c r="C4" s="195">
        <v>357022</v>
      </c>
      <c r="D4" s="194">
        <v>232</v>
      </c>
      <c r="E4" s="196">
        <f t="shared" si="0"/>
        <v>8.0773988848899059</v>
      </c>
      <c r="F4" s="196">
        <v>7.9752830604256895</v>
      </c>
    </row>
    <row r="5" spans="1:6" x14ac:dyDescent="0.3">
      <c r="A5" s="56" t="s">
        <v>609</v>
      </c>
      <c r="B5" s="197">
        <v>1315635</v>
      </c>
      <c r="C5" s="197">
        <v>45228</v>
      </c>
      <c r="D5" s="56">
        <v>29</v>
      </c>
      <c r="E5" s="198">
        <f t="shared" si="0"/>
        <v>1.0232551404837815</v>
      </c>
      <c r="F5" s="198">
        <v>1.0103189782616562</v>
      </c>
    </row>
    <row r="6" spans="1:6" x14ac:dyDescent="0.3">
      <c r="A6" s="194" t="s">
        <v>610</v>
      </c>
      <c r="B6" s="195">
        <v>4774833</v>
      </c>
      <c r="C6" s="195">
        <v>70273</v>
      </c>
      <c r="D6" s="194">
        <v>68</v>
      </c>
      <c r="E6" s="196">
        <f t="shared" si="0"/>
        <v>1.5898825614048107</v>
      </c>
      <c r="F6" s="196">
        <v>1.5697830007822891</v>
      </c>
    </row>
    <row r="7" spans="1:6" x14ac:dyDescent="0.3">
      <c r="A7" s="194" t="s">
        <v>611</v>
      </c>
      <c r="B7" s="195">
        <v>10757293</v>
      </c>
      <c r="C7" s="195">
        <v>131957</v>
      </c>
      <c r="D7" s="194">
        <v>82</v>
      </c>
      <c r="E7" s="196">
        <f t="shared" si="0"/>
        <v>2.9854443834089137</v>
      </c>
      <c r="F7" s="196">
        <v>2.9477018973749307</v>
      </c>
    </row>
    <row r="8" spans="1:6" x14ac:dyDescent="0.3">
      <c r="A8" s="194" t="s">
        <v>612</v>
      </c>
      <c r="B8" s="195">
        <v>46528966</v>
      </c>
      <c r="C8" s="195">
        <v>505370</v>
      </c>
      <c r="D8" s="194">
        <v>92</v>
      </c>
      <c r="E8" s="196">
        <f t="shared" si="0"/>
        <v>11.433679365576383</v>
      </c>
      <c r="F8" s="196">
        <v>11.289132883260219</v>
      </c>
    </row>
    <row r="9" spans="1:6" x14ac:dyDescent="0.3">
      <c r="A9" s="194" t="s">
        <v>613</v>
      </c>
      <c r="B9" s="195">
        <v>67024459</v>
      </c>
      <c r="C9" s="195">
        <v>643801</v>
      </c>
      <c r="D9" s="194">
        <v>104</v>
      </c>
      <c r="E9" s="196">
        <f t="shared" si="0"/>
        <v>14.565593939563964</v>
      </c>
      <c r="F9" s="196">
        <v>14.38145327062511</v>
      </c>
    </row>
    <row r="10" spans="1:6" x14ac:dyDescent="0.3">
      <c r="A10" s="194" t="s">
        <v>614</v>
      </c>
      <c r="B10" s="195">
        <v>60589445</v>
      </c>
      <c r="C10" s="195">
        <v>301340</v>
      </c>
      <c r="D10" s="194">
        <v>201</v>
      </c>
      <c r="E10" s="196">
        <f t="shared" si="0"/>
        <v>6.8176285494247519</v>
      </c>
      <c r="F10" s="196">
        <v>6.7314389517415654</v>
      </c>
    </row>
    <row r="11" spans="1:6" x14ac:dyDescent="0.3">
      <c r="A11" s="194" t="s">
        <v>615</v>
      </c>
      <c r="B11" s="195">
        <v>854802</v>
      </c>
      <c r="C11" s="195">
        <v>5896</v>
      </c>
      <c r="D11" s="194">
        <v>145</v>
      </c>
      <c r="E11" s="196">
        <f t="shared" si="0"/>
        <v>0.13339330300460722</v>
      </c>
      <c r="F11" s="196">
        <v>0.13170692261056702</v>
      </c>
    </row>
    <row r="12" spans="1:6" x14ac:dyDescent="0.3">
      <c r="A12" s="56" t="s">
        <v>616</v>
      </c>
      <c r="B12" s="197">
        <v>1950116</v>
      </c>
      <c r="C12" s="197">
        <v>64589</v>
      </c>
      <c r="D12" s="56">
        <v>30</v>
      </c>
      <c r="E12" s="198">
        <f t="shared" si="0"/>
        <v>1.46128562546889</v>
      </c>
      <c r="F12" s="198">
        <v>1.4428118087676243</v>
      </c>
    </row>
    <row r="13" spans="1:6" x14ac:dyDescent="0.3">
      <c r="A13" s="56" t="s">
        <v>617</v>
      </c>
      <c r="B13" s="197">
        <v>2847904</v>
      </c>
      <c r="C13" s="197">
        <v>65300</v>
      </c>
      <c r="D13" s="56">
        <v>44</v>
      </c>
      <c r="E13" s="198">
        <f t="shared" si="0"/>
        <v>1.4773715546473629</v>
      </c>
      <c r="F13" s="198">
        <v>1.4586943769453913</v>
      </c>
    </row>
    <row r="14" spans="1:6" x14ac:dyDescent="0.3">
      <c r="A14" s="194" t="s">
        <v>618</v>
      </c>
      <c r="B14" s="195">
        <v>590667</v>
      </c>
      <c r="C14" s="195">
        <v>2586</v>
      </c>
      <c r="D14" s="194">
        <v>228</v>
      </c>
      <c r="E14" s="196">
        <f t="shared" si="0"/>
        <v>5.8506628488791436E-2</v>
      </c>
      <c r="F14" s="196">
        <v>5.7766977929261581E-2</v>
      </c>
    </row>
    <row r="15" spans="1:6" x14ac:dyDescent="0.3">
      <c r="A15" s="194" t="s">
        <v>619</v>
      </c>
      <c r="B15" s="195">
        <v>440433</v>
      </c>
      <c r="C15" s="194">
        <v>316</v>
      </c>
      <c r="D15" s="195">
        <v>1394</v>
      </c>
      <c r="E15" s="196">
        <f t="shared" si="0"/>
        <v>7.14930185709903E-3</v>
      </c>
      <c r="F15" s="196">
        <v>7.0589191901185861E-3</v>
      </c>
    </row>
    <row r="16" spans="1:6" x14ac:dyDescent="0.3">
      <c r="A16" s="194" t="s">
        <v>620</v>
      </c>
      <c r="B16" s="195">
        <v>17081507</v>
      </c>
      <c r="C16" s="195">
        <v>41543</v>
      </c>
      <c r="D16" s="194">
        <v>411</v>
      </c>
      <c r="E16" s="196">
        <f t="shared" si="0"/>
        <v>0.939884326105902</v>
      </c>
      <c r="F16" s="196">
        <v>0.92800215163005195</v>
      </c>
    </row>
    <row r="17" spans="1:6" x14ac:dyDescent="0.3">
      <c r="A17" s="194" t="s">
        <v>621</v>
      </c>
      <c r="B17" s="195">
        <v>8772865</v>
      </c>
      <c r="C17" s="195">
        <v>83871</v>
      </c>
      <c r="D17" s="194">
        <v>105</v>
      </c>
      <c r="E17" s="196">
        <f t="shared" si="0"/>
        <v>1.897528784989724</v>
      </c>
      <c r="F17" s="196">
        <v>1.873539909476063</v>
      </c>
    </row>
    <row r="18" spans="1:6" x14ac:dyDescent="0.3">
      <c r="A18" s="194" t="s">
        <v>622</v>
      </c>
      <c r="B18" s="195">
        <v>10309573</v>
      </c>
      <c r="C18" s="195">
        <v>92090</v>
      </c>
      <c r="D18" s="194">
        <v>112</v>
      </c>
      <c r="E18" s="196">
        <f t="shared" si="0"/>
        <v>2.0834785063931953</v>
      </c>
      <c r="F18" s="196">
        <v>2.0571388234747485</v>
      </c>
    </row>
    <row r="19" spans="1:6" x14ac:dyDescent="0.3">
      <c r="A19" s="194" t="s">
        <v>623</v>
      </c>
      <c r="B19" s="195">
        <v>2065895</v>
      </c>
      <c r="C19" s="195">
        <v>20273</v>
      </c>
      <c r="D19" s="194">
        <v>102</v>
      </c>
      <c r="E19" s="196">
        <f t="shared" si="0"/>
        <v>0.4586639131296476</v>
      </c>
      <c r="F19" s="196">
        <v>0.4528654074090952</v>
      </c>
    </row>
    <row r="20" spans="1:6" x14ac:dyDescent="0.3">
      <c r="A20" s="194" t="s">
        <v>624</v>
      </c>
      <c r="B20" s="195">
        <v>5435343</v>
      </c>
      <c r="C20" s="195">
        <v>49035</v>
      </c>
      <c r="D20" s="194">
        <v>111</v>
      </c>
      <c r="E20" s="196">
        <f t="shared" si="0"/>
        <v>1.1093861283634523</v>
      </c>
      <c r="F20" s="196">
        <v>1.0953610838210912</v>
      </c>
    </row>
    <row r="21" spans="1:6" x14ac:dyDescent="0.3">
      <c r="A21" s="56" t="s">
        <v>206</v>
      </c>
      <c r="B21" s="197">
        <v>5503297</v>
      </c>
      <c r="C21" s="197">
        <v>338145</v>
      </c>
      <c r="D21" s="56">
        <v>16</v>
      </c>
      <c r="E21" s="198">
        <f t="shared" si="0"/>
        <v>7.6503185964200995</v>
      </c>
      <c r="F21" s="198">
        <v>7.5536019922235731</v>
      </c>
    </row>
    <row r="22" spans="1:6" x14ac:dyDescent="0.3">
      <c r="A22" s="194" t="s">
        <v>625</v>
      </c>
      <c r="B22" s="195">
        <v>9797561</v>
      </c>
      <c r="C22" s="195">
        <v>93028</v>
      </c>
      <c r="D22" s="194">
        <v>105</v>
      </c>
      <c r="E22" s="196">
        <f t="shared" si="0"/>
        <v>2.1047001682348374</v>
      </c>
      <c r="F22" s="196">
        <v>2.0780921975264297</v>
      </c>
    </row>
    <row r="23" spans="1:6" x14ac:dyDescent="0.3">
      <c r="A23" s="194" t="s">
        <v>626</v>
      </c>
      <c r="B23" s="195">
        <v>10578820</v>
      </c>
      <c r="C23" s="195">
        <v>78867</v>
      </c>
      <c r="D23" s="194">
        <v>134</v>
      </c>
      <c r="E23" s="196">
        <f t="shared" si="0"/>
        <v>1.7843164226703456</v>
      </c>
      <c r="F23" s="196">
        <v>1.7617587967312738</v>
      </c>
    </row>
    <row r="24" spans="1:6" x14ac:dyDescent="0.3">
      <c r="A24" s="56" t="s">
        <v>627</v>
      </c>
      <c r="B24" s="197">
        <v>5748769</v>
      </c>
      <c r="C24" s="197">
        <v>43094</v>
      </c>
      <c r="D24" s="56">
        <v>133</v>
      </c>
      <c r="E24" s="198">
        <f t="shared" si="0"/>
        <v>0.97497472857539758</v>
      </c>
      <c r="F24" s="198">
        <v>0.96264893537648843</v>
      </c>
    </row>
    <row r="25" spans="1:6" x14ac:dyDescent="0.3">
      <c r="A25" s="194" t="s">
        <v>628</v>
      </c>
      <c r="B25" s="195">
        <v>37972964</v>
      </c>
      <c r="C25" s="195">
        <v>312685</v>
      </c>
      <c r="D25" s="194">
        <v>121</v>
      </c>
      <c r="E25" s="196">
        <f t="shared" si="0"/>
        <v>7.074302060718388</v>
      </c>
      <c r="F25" s="196">
        <v>6.9848675536779421</v>
      </c>
    </row>
    <row r="26" spans="1:6" x14ac:dyDescent="0.3">
      <c r="A26" s="56" t="s">
        <v>629</v>
      </c>
      <c r="B26" s="197">
        <v>9995153</v>
      </c>
      <c r="C26" s="197">
        <v>450295</v>
      </c>
      <c r="D26" s="56">
        <v>22</v>
      </c>
      <c r="E26" s="198">
        <f t="shared" si="0"/>
        <v>10.18764202450129</v>
      </c>
      <c r="F26" s="198">
        <v>10.058848154159646</v>
      </c>
    </row>
    <row r="27" spans="1:6" x14ac:dyDescent="0.3">
      <c r="A27" s="194" t="s">
        <v>630</v>
      </c>
      <c r="B27" s="195">
        <v>65808573</v>
      </c>
      <c r="C27" s="195">
        <v>243610</v>
      </c>
      <c r="D27" s="194">
        <v>270</v>
      </c>
      <c r="E27" s="196">
        <f t="shared" si="0"/>
        <v>5.5115234981262491</v>
      </c>
      <c r="F27" s="196">
        <v>5.4418458984328755</v>
      </c>
    </row>
    <row r="28" spans="1:6" x14ac:dyDescent="0.3">
      <c r="A28" s="194" t="s">
        <v>631</v>
      </c>
      <c r="B28" s="195">
        <v>7101859</v>
      </c>
      <c r="C28" s="195">
        <v>110879</v>
      </c>
      <c r="D28" s="194">
        <v>64</v>
      </c>
      <c r="E28" s="196">
        <f t="shared" si="0"/>
        <v>2.5085678500420361</v>
      </c>
      <c r="F28" s="196">
        <v>2.4768541167125275</v>
      </c>
    </row>
    <row r="29" spans="1:6" x14ac:dyDescent="0.3">
      <c r="A29" s="194" t="s">
        <v>632</v>
      </c>
      <c r="B29" s="195">
        <v>19638309</v>
      </c>
      <c r="C29" s="195">
        <v>238391</v>
      </c>
      <c r="D29" s="194">
        <v>82</v>
      </c>
      <c r="E29" s="196">
        <f t="shared" si="0"/>
        <v>5.393446895619288</v>
      </c>
      <c r="F29" s="196">
        <v>5.3252620400365807</v>
      </c>
    </row>
    <row r="30" spans="1:6" x14ac:dyDescent="0.3">
      <c r="A30" s="194" t="s">
        <v>633</v>
      </c>
      <c r="B30" s="195">
        <v>4154213</v>
      </c>
      <c r="C30" s="195"/>
      <c r="D30" s="194">
        <v>73</v>
      </c>
      <c r="E30" s="196">
        <f t="shared" si="0"/>
        <v>0</v>
      </c>
      <c r="F30" s="196">
        <v>1.2642166855872505</v>
      </c>
    </row>
    <row r="31" spans="1:6" x14ac:dyDescent="0.3">
      <c r="A31" s="194" t="s">
        <v>634</v>
      </c>
      <c r="B31" s="194"/>
      <c r="C31" s="194"/>
      <c r="D31" s="194"/>
    </row>
    <row r="33" spans="1:3" x14ac:dyDescent="0.3">
      <c r="A33" t="s">
        <v>633</v>
      </c>
      <c r="C33" s="195">
        <v>56594</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8"/>
  <sheetViews>
    <sheetView topLeftCell="A90" workbookViewId="0">
      <selection activeCell="A61" sqref="A61:G71"/>
    </sheetView>
  </sheetViews>
  <sheetFormatPr defaultRowHeight="14.4" x14ac:dyDescent="0.3"/>
  <cols>
    <col min="1" max="1" width="16.33203125" customWidth="1"/>
    <col min="2" max="2" width="18.6640625" customWidth="1"/>
    <col min="3" max="3" width="11" customWidth="1"/>
    <col min="4" max="4" width="10.77734375" customWidth="1"/>
    <col min="5" max="5" width="10.33203125" customWidth="1"/>
    <col min="6" max="6" width="10.21875" customWidth="1"/>
    <col min="7" max="7" width="10.33203125" customWidth="1"/>
  </cols>
  <sheetData>
    <row r="1" spans="1:7" s="194" customFormat="1" x14ac:dyDescent="0.3">
      <c r="A1" s="248" t="s">
        <v>141</v>
      </c>
      <c r="B1" s="249" t="s">
        <v>194</v>
      </c>
      <c r="C1" s="295" t="s">
        <v>457</v>
      </c>
      <c r="D1" s="295"/>
      <c r="E1" s="295"/>
      <c r="F1" s="295"/>
      <c r="G1" s="295"/>
    </row>
    <row r="2" spans="1:7" x14ac:dyDescent="0.3">
      <c r="A2" s="65" t="s">
        <v>438</v>
      </c>
      <c r="B2" s="65"/>
      <c r="C2" s="194"/>
      <c r="D2" s="232" t="s">
        <v>439</v>
      </c>
      <c r="E2" s="232" t="s">
        <v>381</v>
      </c>
      <c r="F2" s="232" t="s">
        <v>861</v>
      </c>
      <c r="G2" s="232" t="s">
        <v>860</v>
      </c>
    </row>
    <row r="3" spans="1:7" x14ac:dyDescent="0.3">
      <c r="A3" s="130" t="s">
        <v>432</v>
      </c>
      <c r="B3" s="130"/>
      <c r="C3" s="172">
        <v>0</v>
      </c>
      <c r="D3" s="168">
        <v>1</v>
      </c>
      <c r="E3" s="168">
        <v>2</v>
      </c>
      <c r="F3" s="168">
        <v>3</v>
      </c>
      <c r="G3" s="173" t="s">
        <v>440</v>
      </c>
    </row>
    <row r="4" spans="1:7" x14ac:dyDescent="0.3">
      <c r="A4" s="31" t="s">
        <v>435</v>
      </c>
      <c r="B4" s="194"/>
      <c r="C4" s="172">
        <v>0</v>
      </c>
      <c r="D4" s="228" t="s">
        <v>389</v>
      </c>
      <c r="E4" s="228" t="s">
        <v>404</v>
      </c>
      <c r="F4" s="228" t="s">
        <v>446</v>
      </c>
      <c r="G4" s="171" t="s">
        <v>447</v>
      </c>
    </row>
    <row r="5" spans="1:7" x14ac:dyDescent="0.3">
      <c r="A5" s="31" t="s">
        <v>601</v>
      </c>
      <c r="B5" s="194"/>
      <c r="C5" s="97">
        <v>0.2453953519359531</v>
      </c>
      <c r="D5" s="228" t="s">
        <v>647</v>
      </c>
      <c r="E5" s="228" t="s">
        <v>646</v>
      </c>
      <c r="F5" s="228" t="s">
        <v>643</v>
      </c>
      <c r="G5" s="171" t="s">
        <v>642</v>
      </c>
    </row>
    <row r="6" spans="1:7" x14ac:dyDescent="0.3">
      <c r="A6" s="31" t="s">
        <v>433</v>
      </c>
      <c r="B6" s="133" t="s">
        <v>441</v>
      </c>
      <c r="C6" s="228" t="s">
        <v>122</v>
      </c>
      <c r="D6" s="228" t="s">
        <v>442</v>
      </c>
      <c r="E6" s="228" t="s">
        <v>443</v>
      </c>
      <c r="F6" s="228" t="s">
        <v>444</v>
      </c>
      <c r="G6" s="171" t="s">
        <v>445</v>
      </c>
    </row>
    <row r="7" spans="1:7" x14ac:dyDescent="0.3">
      <c r="A7" s="264" t="s">
        <v>434</v>
      </c>
      <c r="B7" s="194" t="s">
        <v>384</v>
      </c>
      <c r="C7" s="99" t="s">
        <v>717</v>
      </c>
      <c r="D7" s="228" t="s">
        <v>389</v>
      </c>
      <c r="E7" s="228" t="s">
        <v>404</v>
      </c>
      <c r="F7" s="228" t="s">
        <v>287</v>
      </c>
      <c r="G7" s="171" t="s">
        <v>318</v>
      </c>
    </row>
    <row r="8" spans="1:7" x14ac:dyDescent="0.3">
      <c r="A8" s="264"/>
      <c r="B8" s="194" t="s">
        <v>383</v>
      </c>
      <c r="C8" s="99" t="s">
        <v>772</v>
      </c>
      <c r="D8" s="169"/>
      <c r="E8" s="228" t="s">
        <v>389</v>
      </c>
      <c r="F8" s="228" t="s">
        <v>287</v>
      </c>
      <c r="G8" s="171" t="s">
        <v>318</v>
      </c>
    </row>
    <row r="9" spans="1:7" x14ac:dyDescent="0.3">
      <c r="A9" s="194" t="s">
        <v>436</v>
      </c>
      <c r="B9" s="194"/>
      <c r="C9" s="96">
        <v>3.2000000000000002E-3</v>
      </c>
      <c r="D9" s="228" t="s">
        <v>488</v>
      </c>
      <c r="E9" s="228" t="s">
        <v>489</v>
      </c>
      <c r="F9" s="228" t="s">
        <v>491</v>
      </c>
      <c r="G9" s="171" t="s">
        <v>493</v>
      </c>
    </row>
    <row r="10" spans="1:7" x14ac:dyDescent="0.3">
      <c r="A10" s="194" t="s">
        <v>437</v>
      </c>
      <c r="B10" s="194"/>
      <c r="C10" s="228" t="s">
        <v>370</v>
      </c>
      <c r="D10" s="228" t="s">
        <v>492</v>
      </c>
      <c r="E10" s="228" t="s">
        <v>481</v>
      </c>
      <c r="F10" s="170" t="s">
        <v>490</v>
      </c>
      <c r="G10" s="171" t="s">
        <v>370</v>
      </c>
    </row>
    <row r="11" spans="1:7" x14ac:dyDescent="0.3">
      <c r="A11" s="194" t="s">
        <v>561</v>
      </c>
      <c r="B11" s="194"/>
      <c r="C11" s="299">
        <v>125000</v>
      </c>
      <c r="D11" s="194"/>
      <c r="E11" s="194"/>
      <c r="F11" s="194"/>
      <c r="G11" s="194"/>
    </row>
    <row r="12" spans="1:7" x14ac:dyDescent="0.3">
      <c r="A12" s="194" t="s">
        <v>458</v>
      </c>
      <c r="B12" s="194"/>
      <c r="C12" s="228">
        <v>0</v>
      </c>
      <c r="D12" s="194"/>
      <c r="E12" s="194"/>
      <c r="F12" s="194"/>
      <c r="G12" s="194"/>
    </row>
    <row r="13" spans="1:7" x14ac:dyDescent="0.3">
      <c r="A13" s="194" t="s">
        <v>459</v>
      </c>
      <c r="B13" s="194"/>
      <c r="C13" s="228" t="s">
        <v>122</v>
      </c>
      <c r="D13" s="194"/>
      <c r="E13" s="194"/>
      <c r="F13" s="194"/>
      <c r="G13" s="194"/>
    </row>
    <row r="14" spans="1:7" x14ac:dyDescent="0.3">
      <c r="A14" s="194" t="s">
        <v>475</v>
      </c>
      <c r="B14" s="194"/>
      <c r="C14" s="228">
        <v>0</v>
      </c>
      <c r="D14" s="194"/>
      <c r="E14" s="194"/>
      <c r="F14" s="194"/>
      <c r="G14" s="194"/>
    </row>
    <row r="17" spans="1:7" x14ac:dyDescent="0.3">
      <c r="A17" s="248" t="s">
        <v>141</v>
      </c>
      <c r="B17" s="249" t="s">
        <v>194</v>
      </c>
      <c r="C17" s="295" t="s">
        <v>206</v>
      </c>
      <c r="D17" s="295"/>
      <c r="E17" s="295"/>
      <c r="F17" s="295"/>
      <c r="G17" s="295"/>
    </row>
    <row r="18" spans="1:7" x14ac:dyDescent="0.3">
      <c r="A18" s="65" t="s">
        <v>438</v>
      </c>
      <c r="B18" s="65"/>
      <c r="C18" s="194"/>
      <c r="D18" s="232" t="s">
        <v>439</v>
      </c>
      <c r="E18" s="232" t="s">
        <v>381</v>
      </c>
      <c r="F18" s="232" t="s">
        <v>861</v>
      </c>
      <c r="G18" s="232" t="s">
        <v>860</v>
      </c>
    </row>
    <row r="19" spans="1:7" x14ac:dyDescent="0.3">
      <c r="A19" s="130" t="s">
        <v>432</v>
      </c>
      <c r="B19" s="130"/>
      <c r="C19" s="228">
        <v>0</v>
      </c>
      <c r="D19" s="168">
        <v>1</v>
      </c>
      <c r="E19" s="168">
        <v>2</v>
      </c>
      <c r="F19" s="168">
        <v>3</v>
      </c>
      <c r="G19" s="173" t="s">
        <v>440</v>
      </c>
    </row>
    <row r="20" spans="1:7" x14ac:dyDescent="0.3">
      <c r="A20" s="31" t="s">
        <v>435</v>
      </c>
      <c r="B20" s="194"/>
      <c r="C20" s="228">
        <v>0</v>
      </c>
      <c r="D20" s="228" t="s">
        <v>389</v>
      </c>
      <c r="E20" s="228" t="s">
        <v>404</v>
      </c>
      <c r="F20" s="228" t="s">
        <v>446</v>
      </c>
      <c r="G20" s="171" t="s">
        <v>447</v>
      </c>
    </row>
    <row r="21" spans="1:7" x14ac:dyDescent="0.3">
      <c r="A21" s="31" t="s">
        <v>601</v>
      </c>
      <c r="B21" s="194"/>
      <c r="C21" s="97">
        <v>0</v>
      </c>
      <c r="D21" s="228" t="s">
        <v>647</v>
      </c>
      <c r="E21" s="228" t="s">
        <v>646</v>
      </c>
      <c r="F21" s="228" t="s">
        <v>643</v>
      </c>
      <c r="G21" s="171" t="s">
        <v>642</v>
      </c>
    </row>
    <row r="22" spans="1:7" x14ac:dyDescent="0.3">
      <c r="A22" s="31" t="s">
        <v>433</v>
      </c>
      <c r="B22" s="133" t="s">
        <v>441</v>
      </c>
      <c r="C22" s="228" t="s">
        <v>80</v>
      </c>
      <c r="D22" s="228" t="s">
        <v>442</v>
      </c>
      <c r="E22" s="171" t="s">
        <v>443</v>
      </c>
      <c r="F22" s="228" t="s">
        <v>444</v>
      </c>
      <c r="G22" s="228" t="s">
        <v>445</v>
      </c>
    </row>
    <row r="23" spans="1:7" x14ac:dyDescent="0.3">
      <c r="A23" s="264" t="s">
        <v>434</v>
      </c>
      <c r="B23" s="194" t="s">
        <v>384</v>
      </c>
      <c r="C23" s="228" t="s">
        <v>540</v>
      </c>
      <c r="D23" s="231" t="s">
        <v>389</v>
      </c>
      <c r="E23" s="231" t="s">
        <v>404</v>
      </c>
      <c r="F23" s="231" t="s">
        <v>287</v>
      </c>
      <c r="G23" s="231" t="s">
        <v>318</v>
      </c>
    </row>
    <row r="24" spans="1:7" x14ac:dyDescent="0.3">
      <c r="A24" s="264"/>
      <c r="B24" s="194" t="s">
        <v>383</v>
      </c>
      <c r="C24" s="228" t="s">
        <v>547</v>
      </c>
      <c r="D24" s="169"/>
      <c r="E24" s="228" t="s">
        <v>389</v>
      </c>
      <c r="F24" s="228" t="s">
        <v>287</v>
      </c>
      <c r="G24" s="228" t="s">
        <v>318</v>
      </c>
    </row>
    <row r="25" spans="1:7" x14ac:dyDescent="0.3">
      <c r="A25" s="194" t="s">
        <v>436</v>
      </c>
      <c r="B25" s="194"/>
      <c r="C25" s="228">
        <v>300</v>
      </c>
      <c r="D25" s="171" t="s">
        <v>488</v>
      </c>
      <c r="E25" s="228" t="s">
        <v>489</v>
      </c>
      <c r="F25" s="228" t="s">
        <v>491</v>
      </c>
      <c r="G25" s="228" t="s">
        <v>493</v>
      </c>
    </row>
    <row r="26" spans="1:7" x14ac:dyDescent="0.3">
      <c r="A26" s="194" t="s">
        <v>437</v>
      </c>
      <c r="B26" s="194"/>
      <c r="C26" s="228" t="s">
        <v>370</v>
      </c>
      <c r="D26" s="228" t="s">
        <v>492</v>
      </c>
      <c r="E26" s="228" t="s">
        <v>481</v>
      </c>
      <c r="F26" s="170" t="s">
        <v>490</v>
      </c>
      <c r="G26" s="171" t="s">
        <v>370</v>
      </c>
    </row>
    <row r="27" spans="1:7" x14ac:dyDescent="0.3">
      <c r="A27" s="194" t="s">
        <v>561</v>
      </c>
      <c r="B27" s="194"/>
      <c r="C27" s="228">
        <v>1</v>
      </c>
    </row>
    <row r="28" spans="1:7" x14ac:dyDescent="0.3">
      <c r="A28" s="194" t="s">
        <v>458</v>
      </c>
      <c r="B28" s="194"/>
      <c r="C28" s="228">
        <v>0</v>
      </c>
    </row>
    <row r="29" spans="1:7" x14ac:dyDescent="0.3">
      <c r="A29" s="194" t="s">
        <v>459</v>
      </c>
      <c r="B29" s="194"/>
      <c r="C29" s="194" t="s">
        <v>494</v>
      </c>
    </row>
    <row r="30" spans="1:7" x14ac:dyDescent="0.3">
      <c r="A30" s="194" t="s">
        <v>475</v>
      </c>
      <c r="B30" s="194"/>
      <c r="C30" s="228">
        <v>0</v>
      </c>
    </row>
    <row r="32" spans="1:7" x14ac:dyDescent="0.3">
      <c r="A32" s="39" t="s">
        <v>117</v>
      </c>
      <c r="B32" s="29" t="s">
        <v>153</v>
      </c>
      <c r="C32" s="295" t="s">
        <v>205</v>
      </c>
      <c r="D32" s="295"/>
      <c r="E32" s="295"/>
      <c r="F32" s="295"/>
      <c r="G32" s="295"/>
    </row>
    <row r="33" spans="1:7" x14ac:dyDescent="0.3">
      <c r="A33" s="65" t="s">
        <v>438</v>
      </c>
      <c r="C33" s="172"/>
      <c r="D33" s="232" t="s">
        <v>439</v>
      </c>
      <c r="E33" s="232" t="s">
        <v>381</v>
      </c>
      <c r="F33" s="232" t="s">
        <v>861</v>
      </c>
      <c r="G33" s="232" t="s">
        <v>860</v>
      </c>
    </row>
    <row r="34" spans="1:7" x14ac:dyDescent="0.3">
      <c r="A34" s="130" t="s">
        <v>432</v>
      </c>
      <c r="C34" s="172">
        <v>1</v>
      </c>
      <c r="D34" s="173">
        <v>1</v>
      </c>
      <c r="E34" s="168">
        <v>2</v>
      </c>
      <c r="F34" s="168">
        <v>3</v>
      </c>
      <c r="G34" s="168" t="s">
        <v>440</v>
      </c>
    </row>
    <row r="35" spans="1:7" x14ac:dyDescent="0.3">
      <c r="A35" s="31" t="s">
        <v>435</v>
      </c>
      <c r="C35" s="172" t="s">
        <v>67</v>
      </c>
      <c r="D35" s="171" t="s">
        <v>389</v>
      </c>
      <c r="E35" s="228" t="s">
        <v>404</v>
      </c>
      <c r="F35" s="228" t="s">
        <v>446</v>
      </c>
      <c r="G35" s="228" t="s">
        <v>447</v>
      </c>
    </row>
    <row r="36" spans="1:7" x14ac:dyDescent="0.3">
      <c r="A36" s="31" t="s">
        <v>601</v>
      </c>
      <c r="C36" s="97">
        <v>0</v>
      </c>
      <c r="D36" s="228" t="s">
        <v>647</v>
      </c>
      <c r="E36" s="228" t="s">
        <v>646</v>
      </c>
      <c r="F36" s="228" t="s">
        <v>643</v>
      </c>
      <c r="G36" s="171" t="s">
        <v>642</v>
      </c>
    </row>
    <row r="37" spans="1:7" x14ac:dyDescent="0.3">
      <c r="A37" s="31" t="s">
        <v>433</v>
      </c>
      <c r="C37" s="172" t="s">
        <v>76</v>
      </c>
      <c r="D37" s="171" t="s">
        <v>442</v>
      </c>
      <c r="E37" s="228" t="s">
        <v>443</v>
      </c>
      <c r="F37" s="228" t="s">
        <v>444</v>
      </c>
      <c r="G37" s="228" t="s">
        <v>445</v>
      </c>
    </row>
    <row r="38" spans="1:7" x14ac:dyDescent="0.3">
      <c r="A38" s="264" t="s">
        <v>434</v>
      </c>
      <c r="C38" s="157" t="s">
        <v>425</v>
      </c>
      <c r="D38" s="171" t="s">
        <v>389</v>
      </c>
      <c r="E38" s="228" t="s">
        <v>404</v>
      </c>
      <c r="F38" s="228" t="s">
        <v>287</v>
      </c>
      <c r="G38" s="228" t="s">
        <v>318</v>
      </c>
    </row>
    <row r="39" spans="1:7" x14ac:dyDescent="0.3">
      <c r="A39" s="264"/>
      <c r="C39" s="157" t="s">
        <v>425</v>
      </c>
      <c r="D39" s="169"/>
      <c r="E39" s="171" t="s">
        <v>389</v>
      </c>
      <c r="F39" s="228" t="s">
        <v>287</v>
      </c>
      <c r="G39" s="228" t="s">
        <v>318</v>
      </c>
    </row>
    <row r="40" spans="1:7" x14ac:dyDescent="0.3">
      <c r="A40" s="194" t="s">
        <v>436</v>
      </c>
      <c r="C40" s="158">
        <v>8</v>
      </c>
      <c r="D40" s="171" t="s">
        <v>488</v>
      </c>
      <c r="E40" s="228" t="s">
        <v>489</v>
      </c>
      <c r="F40" s="228" t="s">
        <v>491</v>
      </c>
      <c r="G40" s="228" t="s">
        <v>493</v>
      </c>
    </row>
    <row r="41" spans="1:7" x14ac:dyDescent="0.3">
      <c r="A41" s="194" t="s">
        <v>437</v>
      </c>
      <c r="C41" s="172">
        <v>11</v>
      </c>
      <c r="D41" s="171" t="s">
        <v>492</v>
      </c>
      <c r="E41" s="228" t="s">
        <v>481</v>
      </c>
      <c r="F41" s="170" t="s">
        <v>490</v>
      </c>
      <c r="G41" s="228" t="s">
        <v>370</v>
      </c>
    </row>
    <row r="42" spans="1:7" x14ac:dyDescent="0.3">
      <c r="A42" s="194" t="s">
        <v>561</v>
      </c>
      <c r="C42" s="172">
        <v>5</v>
      </c>
      <c r="D42" s="228"/>
      <c r="E42" s="228"/>
      <c r="F42" s="170"/>
      <c r="G42" s="228"/>
    </row>
    <row r="43" spans="1:7" x14ac:dyDescent="0.3">
      <c r="A43" s="194" t="s">
        <v>458</v>
      </c>
    </row>
    <row r="44" spans="1:7" x14ac:dyDescent="0.3">
      <c r="A44" s="194" t="s">
        <v>459</v>
      </c>
    </row>
    <row r="45" spans="1:7" x14ac:dyDescent="0.3">
      <c r="A45" s="194" t="s">
        <v>475</v>
      </c>
    </row>
    <row r="48" spans="1:7" x14ac:dyDescent="0.3">
      <c r="A48" s="39" t="s">
        <v>12</v>
      </c>
      <c r="B48" s="29" t="s">
        <v>312</v>
      </c>
      <c r="C48" s="295" t="s">
        <v>207</v>
      </c>
      <c r="D48" s="296"/>
      <c r="E48" s="296"/>
      <c r="F48" s="296"/>
      <c r="G48" s="296"/>
    </row>
    <row r="49" spans="1:7" x14ac:dyDescent="0.3">
      <c r="A49" s="65" t="s">
        <v>438</v>
      </c>
      <c r="B49" s="65"/>
      <c r="C49" s="194"/>
      <c r="D49" s="232" t="s">
        <v>439</v>
      </c>
      <c r="E49" s="232" t="s">
        <v>381</v>
      </c>
      <c r="F49" s="232" t="s">
        <v>861</v>
      </c>
      <c r="G49" s="232" t="s">
        <v>860</v>
      </c>
    </row>
    <row r="50" spans="1:7" x14ac:dyDescent="0.3">
      <c r="A50" s="130" t="s">
        <v>432</v>
      </c>
      <c r="B50" s="130"/>
      <c r="C50" s="228">
        <v>0</v>
      </c>
      <c r="D50" s="168">
        <v>1</v>
      </c>
      <c r="E50" s="168">
        <v>2</v>
      </c>
      <c r="F50" s="168">
        <v>3</v>
      </c>
      <c r="G50" s="173" t="s">
        <v>440</v>
      </c>
    </row>
    <row r="51" spans="1:7" x14ac:dyDescent="0.3">
      <c r="A51" s="31" t="s">
        <v>435</v>
      </c>
      <c r="B51" s="194"/>
      <c r="C51" s="228" t="s">
        <v>67</v>
      </c>
      <c r="D51" s="171" t="s">
        <v>389</v>
      </c>
      <c r="E51" s="228" t="s">
        <v>404</v>
      </c>
      <c r="F51" s="228" t="s">
        <v>446</v>
      </c>
      <c r="G51" s="228" t="s">
        <v>447</v>
      </c>
    </row>
    <row r="52" spans="1:7" x14ac:dyDescent="0.3">
      <c r="A52" s="31" t="s">
        <v>601</v>
      </c>
      <c r="B52" s="194"/>
      <c r="C52" s="97">
        <v>2.3951511867345836</v>
      </c>
      <c r="D52" s="171" t="s">
        <v>647</v>
      </c>
      <c r="E52" s="228" t="s">
        <v>646</v>
      </c>
      <c r="F52" s="228" t="s">
        <v>643</v>
      </c>
      <c r="G52" s="228" t="s">
        <v>642</v>
      </c>
    </row>
    <row r="53" spans="1:7" x14ac:dyDescent="0.3">
      <c r="A53" s="31" t="s">
        <v>433</v>
      </c>
      <c r="B53" s="133" t="s">
        <v>441</v>
      </c>
      <c r="C53" s="228">
        <v>3</v>
      </c>
      <c r="D53" s="228" t="s">
        <v>442</v>
      </c>
      <c r="E53" s="171" t="s">
        <v>443</v>
      </c>
      <c r="F53" s="228" t="s">
        <v>444</v>
      </c>
      <c r="G53" s="228" t="s">
        <v>445</v>
      </c>
    </row>
    <row r="54" spans="1:7" x14ac:dyDescent="0.3">
      <c r="A54" s="264" t="s">
        <v>434</v>
      </c>
      <c r="B54" s="194" t="s">
        <v>384</v>
      </c>
      <c r="C54" s="40" t="s">
        <v>421</v>
      </c>
      <c r="D54" s="171" t="s">
        <v>389</v>
      </c>
      <c r="E54" s="228" t="s">
        <v>404</v>
      </c>
      <c r="F54" s="228" t="s">
        <v>287</v>
      </c>
      <c r="G54" s="228" t="s">
        <v>318</v>
      </c>
    </row>
    <row r="55" spans="1:7" x14ac:dyDescent="0.3">
      <c r="A55" s="264"/>
      <c r="B55" s="194" t="s">
        <v>383</v>
      </c>
      <c r="C55" s="40" t="s">
        <v>420</v>
      </c>
      <c r="D55" s="169"/>
      <c r="E55" s="171" t="s">
        <v>389</v>
      </c>
      <c r="F55" s="228" t="s">
        <v>287</v>
      </c>
      <c r="G55" s="228" t="s">
        <v>318</v>
      </c>
    </row>
    <row r="56" spans="1:7" x14ac:dyDescent="0.3">
      <c r="A56" s="194" t="s">
        <v>436</v>
      </c>
      <c r="B56" s="194"/>
      <c r="C56" s="97">
        <v>0.33333333333333331</v>
      </c>
      <c r="D56" s="228" t="s">
        <v>488</v>
      </c>
      <c r="E56" s="171" t="s">
        <v>489</v>
      </c>
      <c r="F56" s="228" t="s">
        <v>491</v>
      </c>
      <c r="G56" s="228" t="s">
        <v>493</v>
      </c>
    </row>
    <row r="57" spans="1:7" x14ac:dyDescent="0.3">
      <c r="A57" s="194" t="s">
        <v>437</v>
      </c>
      <c r="B57" s="194"/>
      <c r="C57" s="228">
        <v>8</v>
      </c>
      <c r="D57" s="228" t="s">
        <v>492</v>
      </c>
      <c r="E57" s="171" t="s">
        <v>481</v>
      </c>
      <c r="F57" s="170" t="s">
        <v>490</v>
      </c>
      <c r="G57" s="228" t="s">
        <v>370</v>
      </c>
    </row>
    <row r="58" spans="1:7" x14ac:dyDescent="0.3">
      <c r="A58" s="194" t="s">
        <v>561</v>
      </c>
      <c r="B58" s="194"/>
      <c r="C58" s="99">
        <v>180</v>
      </c>
      <c r="D58" s="194"/>
      <c r="E58" s="194"/>
      <c r="F58" s="194"/>
      <c r="G58" s="194"/>
    </row>
    <row r="61" spans="1:7" x14ac:dyDescent="0.3">
      <c r="A61" s="39" t="s">
        <v>304</v>
      </c>
      <c r="B61" s="29" t="s">
        <v>305</v>
      </c>
      <c r="C61" s="295" t="s">
        <v>206</v>
      </c>
      <c r="D61" s="296"/>
      <c r="E61" s="296"/>
      <c r="F61" s="296"/>
      <c r="G61" s="296"/>
    </row>
    <row r="62" spans="1:7" x14ac:dyDescent="0.3">
      <c r="A62" s="65" t="s">
        <v>438</v>
      </c>
      <c r="B62" s="65"/>
      <c r="C62" s="194"/>
      <c r="D62" s="232" t="s">
        <v>439</v>
      </c>
      <c r="E62" s="232" t="s">
        <v>381</v>
      </c>
      <c r="F62" s="232" t="s">
        <v>861</v>
      </c>
      <c r="G62" s="232" t="s">
        <v>860</v>
      </c>
    </row>
    <row r="63" spans="1:7" x14ac:dyDescent="0.3">
      <c r="A63" s="130" t="s">
        <v>432</v>
      </c>
      <c r="B63" s="130"/>
      <c r="C63" s="228">
        <v>3</v>
      </c>
      <c r="D63" s="168">
        <v>1</v>
      </c>
      <c r="E63" s="168">
        <v>2</v>
      </c>
      <c r="F63" s="173">
        <v>3</v>
      </c>
      <c r="G63" s="168" t="s">
        <v>440</v>
      </c>
    </row>
    <row r="64" spans="1:7" x14ac:dyDescent="0.3">
      <c r="A64" s="31" t="s">
        <v>435</v>
      </c>
      <c r="B64" s="194"/>
      <c r="C64" s="228">
        <v>0</v>
      </c>
      <c r="D64" s="228" t="s">
        <v>389</v>
      </c>
      <c r="E64" s="228" t="s">
        <v>404</v>
      </c>
      <c r="F64" s="228" t="s">
        <v>446</v>
      </c>
      <c r="G64" s="171" t="s">
        <v>447</v>
      </c>
    </row>
    <row r="65" spans="1:7" x14ac:dyDescent="0.3">
      <c r="A65" s="31" t="s">
        <v>601</v>
      </c>
      <c r="B65" s="194"/>
      <c r="C65" s="97">
        <v>3.4377653255260321</v>
      </c>
      <c r="D65" s="171" t="s">
        <v>647</v>
      </c>
      <c r="E65" s="228" t="s">
        <v>646</v>
      </c>
      <c r="F65" s="228" t="s">
        <v>643</v>
      </c>
      <c r="G65" s="228" t="s">
        <v>642</v>
      </c>
    </row>
    <row r="66" spans="1:7" x14ac:dyDescent="0.3">
      <c r="A66" s="31" t="s">
        <v>433</v>
      </c>
      <c r="B66" s="133" t="s">
        <v>441</v>
      </c>
      <c r="C66" s="228" t="s">
        <v>80</v>
      </c>
      <c r="D66" s="228" t="s">
        <v>442</v>
      </c>
      <c r="E66" s="171" t="s">
        <v>443</v>
      </c>
      <c r="F66" s="228" t="s">
        <v>444</v>
      </c>
      <c r="G66" s="228" t="s">
        <v>445</v>
      </c>
    </row>
    <row r="67" spans="1:7" x14ac:dyDescent="0.3">
      <c r="A67" s="264" t="s">
        <v>434</v>
      </c>
      <c r="B67" s="194" t="s">
        <v>384</v>
      </c>
      <c r="C67" s="228" t="s">
        <v>560</v>
      </c>
      <c r="D67" s="171" t="s">
        <v>389</v>
      </c>
      <c r="E67" s="228" t="s">
        <v>404</v>
      </c>
      <c r="F67" s="228" t="s">
        <v>287</v>
      </c>
      <c r="G67" s="228" t="s">
        <v>318</v>
      </c>
    </row>
    <row r="68" spans="1:7" x14ac:dyDescent="0.3">
      <c r="A68" s="264"/>
      <c r="B68" s="194" t="s">
        <v>383</v>
      </c>
      <c r="C68" s="228" t="s">
        <v>559</v>
      </c>
      <c r="D68" s="169"/>
      <c r="E68" s="171" t="s">
        <v>389</v>
      </c>
      <c r="F68" s="228" t="s">
        <v>287</v>
      </c>
      <c r="G68" s="228" t="s">
        <v>318</v>
      </c>
    </row>
    <row r="69" spans="1:7" x14ac:dyDescent="0.3">
      <c r="A69" s="194" t="s">
        <v>436</v>
      </c>
      <c r="B69" s="194"/>
      <c r="C69" s="100">
        <v>4.4117647058823531E-4</v>
      </c>
      <c r="D69" s="228" t="s">
        <v>488</v>
      </c>
      <c r="E69" s="228" t="s">
        <v>489</v>
      </c>
      <c r="F69" s="228" t="s">
        <v>491</v>
      </c>
      <c r="G69" s="171" t="s">
        <v>493</v>
      </c>
    </row>
    <row r="70" spans="1:7" x14ac:dyDescent="0.3">
      <c r="A70" s="194" t="s">
        <v>437</v>
      </c>
      <c r="B70" s="194"/>
      <c r="C70" s="228" t="s">
        <v>370</v>
      </c>
      <c r="D70" s="228" t="s">
        <v>492</v>
      </c>
      <c r="E70" s="228" t="s">
        <v>481</v>
      </c>
      <c r="F70" s="170" t="s">
        <v>490</v>
      </c>
      <c r="G70" s="171" t="s">
        <v>370</v>
      </c>
    </row>
    <row r="71" spans="1:7" x14ac:dyDescent="0.3">
      <c r="A71" s="194" t="s">
        <v>561</v>
      </c>
      <c r="B71" s="194"/>
      <c r="C71" s="299">
        <v>680000</v>
      </c>
      <c r="D71" s="228"/>
      <c r="E71" s="228"/>
      <c r="F71" s="170"/>
      <c r="G71" s="228"/>
    </row>
    <row r="76" spans="1:7" x14ac:dyDescent="0.3">
      <c r="A76" s="65" t="s">
        <v>438</v>
      </c>
      <c r="B76" s="65"/>
      <c r="C76" s="232" t="s">
        <v>439</v>
      </c>
      <c r="D76" s="232" t="s">
        <v>381</v>
      </c>
      <c r="E76" s="232" t="s">
        <v>861</v>
      </c>
      <c r="F76" s="232" t="s">
        <v>860</v>
      </c>
    </row>
    <row r="77" spans="1:7" x14ac:dyDescent="0.3">
      <c r="A77" s="130" t="s">
        <v>432</v>
      </c>
      <c r="B77" s="130"/>
      <c r="C77" s="168">
        <v>1</v>
      </c>
      <c r="D77" s="168">
        <v>2</v>
      </c>
      <c r="E77" s="228">
        <v>3</v>
      </c>
      <c r="F77" s="168" t="s">
        <v>440</v>
      </c>
    </row>
    <row r="78" spans="1:7" x14ac:dyDescent="0.3">
      <c r="A78" s="31" t="s">
        <v>435</v>
      </c>
      <c r="B78" s="194"/>
      <c r="C78" s="228" t="s">
        <v>389</v>
      </c>
      <c r="D78" s="228" t="s">
        <v>404</v>
      </c>
      <c r="E78" s="228" t="s">
        <v>446</v>
      </c>
      <c r="F78" s="194" t="s">
        <v>447</v>
      </c>
    </row>
    <row r="79" spans="1:7" x14ac:dyDescent="0.3">
      <c r="A79" s="31" t="s">
        <v>601</v>
      </c>
      <c r="B79" s="194"/>
      <c r="C79" s="228" t="s">
        <v>640</v>
      </c>
      <c r="D79" s="228" t="s">
        <v>637</v>
      </c>
      <c r="E79" s="228" t="s">
        <v>641</v>
      </c>
      <c r="F79" s="228" t="s">
        <v>642</v>
      </c>
    </row>
    <row r="80" spans="1:7" x14ac:dyDescent="0.3">
      <c r="A80" s="31" t="s">
        <v>433</v>
      </c>
      <c r="B80" s="133" t="s">
        <v>441</v>
      </c>
      <c r="C80" s="228" t="s">
        <v>442</v>
      </c>
      <c r="D80" s="133" t="s">
        <v>443</v>
      </c>
      <c r="E80" s="228" t="s">
        <v>444</v>
      </c>
      <c r="F80" s="228" t="s">
        <v>445</v>
      </c>
    </row>
    <row r="81" spans="1:6" x14ac:dyDescent="0.3">
      <c r="A81" s="264" t="s">
        <v>434</v>
      </c>
      <c r="B81" s="194" t="s">
        <v>384</v>
      </c>
      <c r="C81" s="228" t="s">
        <v>389</v>
      </c>
      <c r="D81" s="228" t="s">
        <v>404</v>
      </c>
      <c r="E81" s="228" t="s">
        <v>287</v>
      </c>
      <c r="F81" s="228" t="s">
        <v>318</v>
      </c>
    </row>
    <row r="82" spans="1:6" x14ac:dyDescent="0.3">
      <c r="A82" s="264"/>
      <c r="B82" s="194" t="s">
        <v>383</v>
      </c>
      <c r="C82" s="169"/>
      <c r="D82" s="228" t="s">
        <v>389</v>
      </c>
      <c r="E82" s="228" t="s">
        <v>287</v>
      </c>
      <c r="F82" s="228" t="s">
        <v>318</v>
      </c>
    </row>
    <row r="83" spans="1:6" x14ac:dyDescent="0.3">
      <c r="A83" s="194" t="s">
        <v>436</v>
      </c>
      <c r="B83" s="194"/>
      <c r="C83" s="228" t="s">
        <v>448</v>
      </c>
      <c r="D83" s="228" t="s">
        <v>449</v>
      </c>
      <c r="E83" s="228" t="s">
        <v>450</v>
      </c>
      <c r="F83" s="228" t="s">
        <v>493</v>
      </c>
    </row>
    <row r="84" spans="1:6" x14ac:dyDescent="0.3">
      <c r="A84" s="194" t="s">
        <v>437</v>
      </c>
      <c r="B84" s="194"/>
      <c r="C84" s="228" t="s">
        <v>451</v>
      </c>
      <c r="D84" s="228" t="s">
        <v>452</v>
      </c>
      <c r="E84" s="170" t="s">
        <v>453</v>
      </c>
      <c r="F84" s="228" t="s">
        <v>370</v>
      </c>
    </row>
    <row r="85" spans="1:6" x14ac:dyDescent="0.3">
      <c r="A85" s="194" t="s">
        <v>561</v>
      </c>
      <c r="B85" s="194"/>
    </row>
    <row r="86" spans="1:6" x14ac:dyDescent="0.3">
      <c r="A86" s="194" t="s">
        <v>458</v>
      </c>
      <c r="B86" s="194"/>
    </row>
    <row r="87" spans="1:6" x14ac:dyDescent="0.3">
      <c r="A87" s="194" t="s">
        <v>459</v>
      </c>
      <c r="B87" s="194"/>
    </row>
    <row r="88" spans="1:6" x14ac:dyDescent="0.3">
      <c r="A88" s="194" t="s">
        <v>475</v>
      </c>
      <c r="B88" s="194"/>
    </row>
  </sheetData>
  <mergeCells count="11">
    <mergeCell ref="A81:A82"/>
    <mergeCell ref="A54:A55"/>
    <mergeCell ref="C48:G48"/>
    <mergeCell ref="C61:G61"/>
    <mergeCell ref="A67:A68"/>
    <mergeCell ref="A7:A8"/>
    <mergeCell ref="C1:G1"/>
    <mergeCell ref="C17:G17"/>
    <mergeCell ref="A23:A24"/>
    <mergeCell ref="A38:A39"/>
    <mergeCell ref="C32:G3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G20"/>
  <sheetViews>
    <sheetView topLeftCell="A3" workbookViewId="0">
      <selection activeCell="A5" sqref="A5:G20"/>
    </sheetView>
  </sheetViews>
  <sheetFormatPr defaultRowHeight="14.4" x14ac:dyDescent="0.3"/>
  <cols>
    <col min="1" max="1" width="29" customWidth="1"/>
    <col min="2" max="2" width="19" customWidth="1"/>
    <col min="3" max="3" width="6.33203125" customWidth="1"/>
    <col min="4" max="4" width="10.33203125" customWidth="1"/>
    <col min="5" max="5" width="10.6640625" customWidth="1"/>
    <col min="7" max="7" width="15.109375" customWidth="1"/>
  </cols>
  <sheetData>
    <row r="4" spans="1:7" x14ac:dyDescent="0.3">
      <c r="A4" s="65" t="s">
        <v>1015</v>
      </c>
    </row>
    <row r="5" spans="1:7" x14ac:dyDescent="0.3">
      <c r="A5" s="86"/>
      <c r="B5" s="286" t="s">
        <v>482</v>
      </c>
      <c r="C5" s="286"/>
      <c r="D5" s="286"/>
      <c r="E5" s="286"/>
      <c r="F5" s="286"/>
      <c r="G5" s="286"/>
    </row>
    <row r="6" spans="1:7" x14ac:dyDescent="0.3">
      <c r="A6" s="247" t="s">
        <v>1032</v>
      </c>
      <c r="B6" s="285" t="s">
        <v>871</v>
      </c>
      <c r="C6" s="285"/>
      <c r="D6" s="285"/>
      <c r="E6" s="285"/>
      <c r="F6" s="285"/>
      <c r="G6" s="285"/>
    </row>
    <row r="7" spans="1:7" x14ac:dyDescent="0.3">
      <c r="A7" s="237"/>
      <c r="B7" s="285" t="s">
        <v>872</v>
      </c>
      <c r="C7" s="285"/>
      <c r="D7" s="285" t="s">
        <v>382</v>
      </c>
      <c r="E7" s="285"/>
      <c r="F7" s="285"/>
      <c r="G7" s="285"/>
    </row>
    <row r="8" spans="1:7" x14ac:dyDescent="0.3">
      <c r="A8" s="237"/>
      <c r="B8" s="238" t="s">
        <v>873</v>
      </c>
      <c r="C8" s="237" t="s">
        <v>874</v>
      </c>
      <c r="D8" s="237" t="s">
        <v>875</v>
      </c>
      <c r="E8" s="238" t="s">
        <v>876</v>
      </c>
      <c r="F8" s="237" t="s">
        <v>875</v>
      </c>
      <c r="G8" s="238" t="s">
        <v>877</v>
      </c>
    </row>
    <row r="9" spans="1:7" x14ac:dyDescent="0.3">
      <c r="A9" s="242" t="s">
        <v>890</v>
      </c>
      <c r="B9" s="241" t="s">
        <v>1140</v>
      </c>
      <c r="C9" s="180">
        <v>0.9</v>
      </c>
      <c r="D9" s="240" t="s">
        <v>883</v>
      </c>
      <c r="E9" s="113" t="s">
        <v>388</v>
      </c>
      <c r="F9" s="240" t="s">
        <v>884</v>
      </c>
      <c r="G9" s="156">
        <v>0</v>
      </c>
    </row>
    <row r="10" spans="1:7" x14ac:dyDescent="0.3">
      <c r="A10" s="242" t="s">
        <v>900</v>
      </c>
      <c r="B10" s="241" t="s">
        <v>1141</v>
      </c>
      <c r="C10" s="180">
        <v>0.1</v>
      </c>
      <c r="D10" s="240" t="s">
        <v>883</v>
      </c>
      <c r="E10" s="113" t="s">
        <v>402</v>
      </c>
      <c r="F10" s="240" t="s">
        <v>884</v>
      </c>
      <c r="G10" s="114" t="s">
        <v>1113</v>
      </c>
    </row>
    <row r="11" spans="1:7" x14ac:dyDescent="0.3">
      <c r="A11" s="243" t="s">
        <v>910</v>
      </c>
      <c r="B11" s="241" t="s">
        <v>1142</v>
      </c>
      <c r="C11" s="180">
        <v>0.4</v>
      </c>
      <c r="D11" s="240" t="s">
        <v>883</v>
      </c>
      <c r="E11" s="113" t="s">
        <v>388</v>
      </c>
      <c r="F11" s="240" t="s">
        <v>884</v>
      </c>
      <c r="G11" s="114" t="s">
        <v>398</v>
      </c>
    </row>
    <row r="12" spans="1:7" x14ac:dyDescent="0.3">
      <c r="A12" s="242" t="s">
        <v>922</v>
      </c>
      <c r="B12" s="241" t="s">
        <v>1143</v>
      </c>
      <c r="C12" s="180">
        <v>0.3</v>
      </c>
      <c r="D12" s="240" t="s">
        <v>883</v>
      </c>
      <c r="E12" s="114" t="s">
        <v>1113</v>
      </c>
      <c r="F12" s="240" t="s">
        <v>884</v>
      </c>
      <c r="G12" s="114" t="s">
        <v>1139</v>
      </c>
    </row>
    <row r="13" spans="1:7" x14ac:dyDescent="0.3">
      <c r="A13" s="243" t="s">
        <v>932</v>
      </c>
      <c r="B13" s="241" t="s">
        <v>1144</v>
      </c>
      <c r="C13" s="180">
        <v>1.4</v>
      </c>
      <c r="D13" s="240" t="s">
        <v>883</v>
      </c>
      <c r="E13" s="156">
        <v>0</v>
      </c>
      <c r="F13" s="240" t="s">
        <v>884</v>
      </c>
      <c r="G13" s="156">
        <v>0</v>
      </c>
    </row>
    <row r="14" spans="1:7" x14ac:dyDescent="0.3">
      <c r="A14" s="244" t="s">
        <v>940</v>
      </c>
      <c r="B14" s="241" t="s">
        <v>1145</v>
      </c>
      <c r="C14" s="180">
        <v>0.6</v>
      </c>
      <c r="D14" s="240" t="s">
        <v>883</v>
      </c>
      <c r="E14" s="156">
        <v>0</v>
      </c>
      <c r="F14" s="240" t="s">
        <v>884</v>
      </c>
      <c r="G14" s="156">
        <v>0</v>
      </c>
    </row>
    <row r="15" spans="1:7" x14ac:dyDescent="0.3">
      <c r="A15" s="242" t="s">
        <v>949</v>
      </c>
      <c r="B15" s="241" t="s">
        <v>1146</v>
      </c>
      <c r="C15" s="180">
        <v>0.8</v>
      </c>
      <c r="D15" s="240" t="s">
        <v>883</v>
      </c>
      <c r="E15" s="156">
        <v>0</v>
      </c>
      <c r="F15" s="240" t="s">
        <v>884</v>
      </c>
      <c r="G15" s="156" t="s">
        <v>398</v>
      </c>
    </row>
    <row r="16" spans="1:7" x14ac:dyDescent="0.3">
      <c r="A16" s="245" t="s">
        <v>960</v>
      </c>
      <c r="B16" s="241" t="s">
        <v>1147</v>
      </c>
      <c r="C16" s="180">
        <v>1.4</v>
      </c>
      <c r="D16" s="240" t="s">
        <v>883</v>
      </c>
      <c r="E16" s="114" t="s">
        <v>393</v>
      </c>
      <c r="F16" s="240" t="s">
        <v>884</v>
      </c>
      <c r="G16" s="114" t="s">
        <v>1113</v>
      </c>
    </row>
    <row r="17" spans="1:7" x14ac:dyDescent="0.3">
      <c r="A17" s="246" t="s">
        <v>971</v>
      </c>
      <c r="B17" s="241" t="s">
        <v>1148</v>
      </c>
      <c r="C17" s="180">
        <v>0.2</v>
      </c>
      <c r="D17" s="240" t="s">
        <v>883</v>
      </c>
      <c r="E17" s="156">
        <v>0</v>
      </c>
      <c r="F17" s="240" t="s">
        <v>884</v>
      </c>
      <c r="G17" s="114" t="s">
        <v>393</v>
      </c>
    </row>
    <row r="18" spans="1:7" x14ac:dyDescent="0.3">
      <c r="A18" s="243" t="s">
        <v>981</v>
      </c>
      <c r="B18" s="241" t="s">
        <v>1149</v>
      </c>
      <c r="C18" s="180">
        <v>0.4</v>
      </c>
      <c r="D18" s="240" t="s">
        <v>883</v>
      </c>
      <c r="E18" s="113" t="s">
        <v>387</v>
      </c>
      <c r="F18" s="240" t="s">
        <v>884</v>
      </c>
      <c r="G18" s="114" t="s">
        <v>398</v>
      </c>
    </row>
    <row r="19" spans="1:7" x14ac:dyDescent="0.3">
      <c r="A19" s="243" t="s">
        <v>992</v>
      </c>
      <c r="B19" s="241" t="s">
        <v>1150</v>
      </c>
      <c r="C19" s="180">
        <v>3.3</v>
      </c>
      <c r="D19" s="240" t="s">
        <v>883</v>
      </c>
      <c r="E19" s="156">
        <v>0</v>
      </c>
      <c r="F19" s="240" t="s">
        <v>884</v>
      </c>
      <c r="G19" s="114" t="s">
        <v>398</v>
      </c>
    </row>
    <row r="20" spans="1:7" x14ac:dyDescent="0.3">
      <c r="A20" s="242" t="s">
        <v>1004</v>
      </c>
      <c r="B20" s="241" t="s">
        <v>1151</v>
      </c>
      <c r="C20" s="180">
        <v>0.5</v>
      </c>
      <c r="D20" s="240" t="s">
        <v>883</v>
      </c>
      <c r="E20" s="113" t="s">
        <v>402</v>
      </c>
      <c r="F20" s="240" t="s">
        <v>884</v>
      </c>
      <c r="G20" s="156">
        <v>0</v>
      </c>
    </row>
  </sheetData>
  <mergeCells count="4">
    <mergeCell ref="B5:G5"/>
    <mergeCell ref="B6:G6"/>
    <mergeCell ref="B7:C7"/>
    <mergeCell ref="D7:G7"/>
  </mergeCells>
  <hyperlinks>
    <hyperlink ref="A9" r:id="rId1" location="A633_B" display="http://cdr.eionet.europa.eu/Converters/run_conversion?file=/ee/eu/art12/envurbexa/EE_birds_reports-14327-155053.xml&amp;conv=343&amp;source=remote - A633_B"/>
    <hyperlink ref="A10" r:id="rId2" location="A364_B" display="http://cdr.eionet.europa.eu/Converters/run_conversion?file=/ee/eu/art12/envurbexa/EE_birds_reports-14327-155053.xml&amp;conv=343&amp;source=remote - A364_B"/>
    <hyperlink ref="A11" r:id="rId3" location="A373_B" display="http://cdr.eionet.europa.eu/Converters/run_conversion?file=/ee/eu/art12/envurbexa/EE_birds_reports-14327-155053.xml&amp;conv=343&amp;source=remote - A373_B"/>
    <hyperlink ref="A12" r:id="rId4" location="A350_B" display="http://cdr.eionet.europa.eu/Converters/run_conversion?file=/ee/eu/art12/envurbexa/EE_birds_reports-14327-155053.xml&amp;conv=343&amp;source=remote - A350_B"/>
    <hyperlink ref="A13" r:id="rId5" location="A657_B" display="http://cdr.eionet.europa.eu/Converters/run_conversion?file=/ee/eu/art12/envurbexa/EE_birds_reports-14327-155053.xml&amp;conv=343&amp;source=remote - A657_B"/>
    <hyperlink ref="A14" r:id="rId6" location="A342_B" display="http://cdr.eionet.europa.eu/Converters/run_conversion?file=/ee/eu/art12/envurbexa/EE_birds_reports-14327-155053.xml&amp;conv=343&amp;source=remote - A342_B"/>
    <hyperlink ref="A15" r:id="rId7" location="A329_B" display="http://cdr.eionet.europa.eu/Converters/run_conversion?file=/ee/eu/art12/envurbexa/EE_birds_reports-14327-155053.xml&amp;conv=343&amp;source=remote - A329_B"/>
    <hyperlink ref="A16" r:id="rId8" location="A315_B" display="http://cdr.eionet.europa.eu/Converters/run_conversion?file=/ee/eu/art12/envurbexa/EE_birds_reports-14327-155053.xml&amp;conv=343&amp;source=remote - A315_B"/>
    <hyperlink ref="A17" r:id="rId9" location="A155_B" display="http://cdr.eionet.europa.eu/Converters/run_conversion?file=/ee/eu/art12/envurbexa/EE_birds_reports-14327-155053.xml&amp;conv=343&amp;source=remote - A155_B"/>
    <hyperlink ref="A18" r:id="rId10" location="A676_B" display="http://cdr.eionet.europa.eu/Converters/run_conversion?file=/ee/eu/art12/envurbexa/EE_birds_reports-14327-155053.xml&amp;conv=343&amp;source=remote - A676_B"/>
    <hyperlink ref="A19" r:id="rId11" location="A283_B" display="http://cdr.eionet.europa.eu/Converters/run_conversion?file=/ee/eu/art12/envurbexa/EE_birds_reports-14327-155053.xml&amp;conv=343&amp;source=remote - A283_B"/>
    <hyperlink ref="A20" r:id="rId12" location="A287_B" display="http://cdr.eionet.europa.eu/Converters/run_conversion?file=/ee/eu/art12/envurbexa/EE_birds_reports-14327-155053.xml&amp;conv=343&amp;source=remote - A287_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
  <sheetViews>
    <sheetView workbookViewId="0">
      <selection activeCell="F8" sqref="F8"/>
    </sheetView>
  </sheetViews>
  <sheetFormatPr defaultRowHeight="14.4" x14ac:dyDescent="0.3"/>
  <sheetData>
    <row r="3" spans="2:2" x14ac:dyDescent="0.3">
      <c r="B3" s="137" t="s">
        <v>1045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12</vt:i4>
      </vt:variant>
    </vt:vector>
  </HeadingPairs>
  <TitlesOfParts>
    <vt:vector size="12" baseType="lpstr">
      <vt:lpstr>Introduction</vt:lpstr>
      <vt:lpstr>Index</vt:lpstr>
      <vt:lpstr>Awareness indicators</vt:lpstr>
      <vt:lpstr>Data base</vt:lpstr>
      <vt:lpstr>Supplements</vt:lpstr>
      <vt:lpstr>Candidates</vt:lpstr>
      <vt:lpstr>Protection</vt:lpstr>
      <vt:lpstr>No of species</vt:lpstr>
      <vt:lpstr>Countries</vt:lpstr>
      <vt:lpstr>Ark1</vt:lpstr>
      <vt:lpstr>Ark2</vt:lpstr>
      <vt:lpstr>Ark3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Henrik Wejdling</dc:creator>
  <cp:lastModifiedBy>Henrik Wejdling</cp:lastModifiedBy>
  <cp:lastPrinted>2017-07-31T14:03:04Z</cp:lastPrinted>
  <dcterms:created xsi:type="dcterms:W3CDTF">2017-07-27T18:59:40Z</dcterms:created>
  <dcterms:modified xsi:type="dcterms:W3CDTF">2018-02-25T22:01:06Z</dcterms:modified>
</cp:coreProperties>
</file>